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160" windowHeight="12940" activeTab="0"/>
  </bookViews>
  <sheets>
    <sheet name="Share_sw.WK4" sheetId="1" r:id="rId1"/>
    <sheet name="macros" sheetId="2" r:id="rId2"/>
    <sheet name="world totals" sheetId="3" r:id="rId3"/>
    <sheet name="carrier1" sheetId="4" r:id="rId4"/>
    <sheet name="carrier2" sheetId="5" r:id="rId5"/>
    <sheet name="carrier3" sheetId="6" r:id="rId6"/>
    <sheet name="carrier4" sheetId="7" r:id="rId7"/>
  </sheets>
  <definedNames>
    <definedName name="\\GO">'macros'!$B$525</definedName>
    <definedName name="\0">'macros'!$B$17</definedName>
    <definedName name="\ALL_FILES">'macros'!$B$490</definedName>
    <definedName name="\CONSTRUCT">'macros'!$B$495</definedName>
    <definedName name="\COPY_TITLE">'macros'!$B$216</definedName>
    <definedName name="\GET_GROUP">'macros'!$B$50</definedName>
    <definedName name="\NEXT_FILE">'macros'!$B$490</definedName>
    <definedName name="\PARK">'macros'!$H$518</definedName>
    <definedName name="\PRINT_SOME">'macros'!$B$436</definedName>
    <definedName name="\PROCESS_FILE">'macros'!$B$390</definedName>
    <definedName name="\PROCESS_LINE">'macros'!$B$324</definedName>
    <definedName name="\PUTLINE">'macros'!$B$260</definedName>
    <definedName name="\PUTREGION">'macros'!$B$290</definedName>
    <definedName name="\PUTTITLE">'macros'!$B$182</definedName>
    <definedName name="\PUTUS">'macros'!$B$272</definedName>
    <definedName name="\PUTWORLD">'macros'!$B$306</definedName>
    <definedName name="\RESUME">'macros'!$B$420</definedName>
    <definedName name="\TEST">'macros'!$C$511</definedName>
    <definedName name="\USE_LINE">'macros'!$B$329</definedName>
    <definedName name="__GO">'macros'!$B$525</definedName>
    <definedName name="_10LINE">'macros'!$B$257:$AS$257</definedName>
    <definedName name="_12LINE">'macros'!$B$282:$AS$284</definedName>
    <definedName name="_13LINE">'macros'!$B$302:$AS$303</definedName>
    <definedName name="ADDRESS">'macros'!$B$111</definedName>
    <definedName name="BACK1">'macros'!$B$397</definedName>
    <definedName name="BACK2">'macros'!$B$402</definedName>
    <definedName name="BACK3">'macros'!$B$407</definedName>
    <definedName name="BACK4">'macros'!$B$412</definedName>
    <definedName name="BACK5">'macros'!$B$417</definedName>
    <definedName name="BT_COMBINED">'macros'!$B$140</definedName>
    <definedName name="BT_GROUP1">'macros'!$B$127</definedName>
    <definedName name="BT_GROUP1A">'macros'!$B$128</definedName>
    <definedName name="BT_GROUP2">'macros'!$B$129</definedName>
    <definedName name="BT_GROUP2A">'macros'!$B$130</definedName>
    <definedName name="BT_GROUP3">'macros'!$B$131</definedName>
    <definedName name="BT_GROUP3A">'macros'!$B$132</definedName>
    <definedName name="BUILT_MACRO">'macros'!$B$445:$B$454</definedName>
    <definedName name="CARRIER_1">'macros'!$B$83</definedName>
    <definedName name="CARRIER_2">'macros'!$B$84</definedName>
    <definedName name="CARRIER_3">'macros'!$B$85</definedName>
    <definedName name="CARRIER_4">'macros'!$B$86</definedName>
    <definedName name="CHOSEN_GROUP">'macros'!$B$44</definedName>
    <definedName name="COLUMN">'macros'!$B$110</definedName>
    <definedName name="COM1">'macros'!$B$133</definedName>
    <definedName name="COM1A">'macros'!$B$134</definedName>
    <definedName name="COM2">'macros'!$B$135</definedName>
    <definedName name="COM2A">'macros'!$B$136</definedName>
    <definedName name="COM3">'macros'!$B$137</definedName>
    <definedName name="CONTINUE">'macros'!$B$351</definedName>
    <definedName name="DATA_CLEAR">'world totals:carrier4'!$A$1:$AH$1037</definedName>
    <definedName name="DATA_COUNTER">'macros'!$B$179</definedName>
    <definedName name="DATA_IN">'world totals'!$A$1</definedName>
    <definedName name="DATA_LINES">'macros'!$B$178</definedName>
    <definedName name="END_PRINT_SOME">'macros'!$B$442</definedName>
    <definedName name="EXTRACT_NAME">'macros'!$B$92</definedName>
    <definedName name="FAC_STATUS">'macros'!$B$124</definedName>
    <definedName name="FILE_1">'macros'!$B$88</definedName>
    <definedName name="FILE_2">'macros'!$B$89</definedName>
    <definedName name="FILE_3">'macros'!$B$90</definedName>
    <definedName name="FILE_4">'macros'!$B$91</definedName>
    <definedName name="FILE_NAME">'macros'!$B$87</definedName>
    <definedName name="FILE_NUM_MENU">'macros'!$B$97:$G$99</definedName>
    <definedName name="FINISH">'macros'!$B$334</definedName>
    <definedName name="FOOTER_RANGE">'Share_sw.WK4'!$A$393</definedName>
    <definedName name="FOOTNOTES">'macros'!$B$338:$O$345</definedName>
    <definedName name="FOUND_GOOD_DATA">'macros'!$B$79</definedName>
    <definedName name="FROM_MINUTES">'macros'!$B$40</definedName>
    <definedName name="FROM_WORDS">'macros'!$B$41</definedName>
    <definedName name="HIGHT_COUNTER">'macros'!$B$177</definedName>
    <definedName name="INSTMTS">'macros'!$B$456</definedName>
    <definedName name="INSTR2">'macros'!$B$449</definedName>
    <definedName name="INSTRUCTION">'macros'!$B$441</definedName>
    <definedName name="INSTTELEG">'macros'!$B$458</definedName>
    <definedName name="INSTTELEX">'macros'!$B$457</definedName>
    <definedName name="LINE">'macros'!$B$111</definedName>
    <definedName name="LINE_COUNTER">'macros'!$B$109</definedName>
    <definedName name="LINE_POINTER">'macros'!$B$176</definedName>
    <definedName name="LINE1">'macros'!$B$111</definedName>
    <definedName name="LINE2">'macros'!$C$111</definedName>
    <definedName name="LINE3">'macros'!$D$111</definedName>
    <definedName name="LINE4">'macros'!$E$111</definedName>
    <definedName name="MATCH">'macros'!$B$80</definedName>
    <definedName name="MESSAGE1">'macros'!$B$353</definedName>
    <definedName name="MESSAGE2">'macros'!$B$354</definedName>
    <definedName name="MESSAGE3">'macros'!$B$355</definedName>
    <definedName name="MESSAGE4">'macros'!$B$356</definedName>
    <definedName name="MESSAGE5">'macros'!$B$357</definedName>
    <definedName name="MIN_WORD_TO">'macros'!$X$170</definedName>
    <definedName name="NAME1">'macros'!$B$144</definedName>
    <definedName name="NAME2">'macros'!$B$145</definedName>
    <definedName name="NAME3">'macros'!$B$146</definedName>
    <definedName name="NAME4">'macros'!$B$147</definedName>
    <definedName name="NEW_GROUP">'macros'!$B$45</definedName>
    <definedName name="NOPRINT">'macros'!$B$480</definedName>
    <definedName name="OLD_CHOSE">'macros'!$B$47</definedName>
    <definedName name="OPTIONS">'macros'!$B$516</definedName>
    <definedName name="PAGE_COUNTER">'macros'!$B$465</definedName>
    <definedName name="PERIOD">'macros'!$B$141</definedName>
    <definedName name="_xlnm.Print_Area" localSheetId="0">'Share_sw.WK4'!$A$2:$AB$392</definedName>
    <definedName name="PRINTFILE">'macros'!$B$476</definedName>
    <definedName name="PRINTMENU">'macros'!$B$482:$D$485</definedName>
    <definedName name="PRINTPAGE">'macros'!$B$478</definedName>
    <definedName name="REPORT_GROUP">'macros'!$B$46</definedName>
    <definedName name="REPORT_NAME">'macros'!$B$123</definedName>
    <definedName name="REPORT_NUM">'macros'!$B$82</definedName>
    <definedName name="REPORT_TITLE">'macros'!$B$156:$AC$160</definedName>
    <definedName name="REPORTGROUPS">'macros'!$B$550:$B$562</definedName>
    <definedName name="RESPONSE">'macros'!$B$350</definedName>
    <definedName name="RETURN_ALL">'macros'!$B$496</definedName>
    <definedName name="SELECT_SERVICE">'macros'!$B$505</definedName>
    <definedName name="SERVICE_TITLE">'macros'!$B$156:$AS$172</definedName>
    <definedName name="SKIP">'macros'!$B$362</definedName>
    <definedName name="SKIP1">'macros'!$B$362</definedName>
    <definedName name="SKIP2">'macros'!$B$366</definedName>
    <definedName name="SKIP3">'macros'!$B$371</definedName>
    <definedName name="SKIP4">'macros'!$B$376</definedName>
    <definedName name="SKIP5">'macros'!$B$381</definedName>
    <definedName name="START_NUM">'macros'!$B$464</definedName>
    <definedName name="TABLE_NUM">'macros'!$B$81</definedName>
    <definedName name="TEMP">'macros'!$B$487</definedName>
    <definedName name="TITLE0">'macros'!$B$150</definedName>
    <definedName name="TITLE1">'macros'!$B$151</definedName>
    <definedName name="TITLE1_TO">'macros'!$B$156</definedName>
    <definedName name="TITLE2">'macros'!$B$152</definedName>
    <definedName name="TITLE2_TO">'macros'!$B$158</definedName>
    <definedName name="TITLE3">'macros'!$B$153</definedName>
    <definedName name="TITLE3_TO">'macros'!$B$160</definedName>
    <definedName name="TO_MINWORD">'macros'!$X$170</definedName>
    <definedName name="US_POINT">'macros'!$E$111</definedName>
    <definedName name="US_POINTS">'macros'!$B$125</definedName>
  </definedNames>
  <calcPr fullCalcOnLoad="1"/>
</workbook>
</file>

<file path=xl/sharedStrings.xml><?xml version="1.0" encoding="utf-8"?>
<sst xmlns="http://schemas.openxmlformats.org/spreadsheetml/2006/main" count="5711" uniqueCount="649">
  <si>
    <t>"Section E3"  Telex service</t>
  </si>
  <si>
    <t>{MenuBranch options}</t>
  </si>
  <si>
    <t>{Let match,1}</t>
  </si>
  <si>
    <t>{Let match,2}</t>
  </si>
  <si>
    <t>{Let match,3}</t>
  </si>
  <si>
    <t>{LET extract_name,"TAB-e1"}</t>
  </si>
  <si>
    <t>{LET extract_name,"TAB-E2"}</t>
  </si>
  <si>
    <t>{LET extract_name,"TAB-E3"}</t>
  </si>
  <si>
    <t>:PLTF{ce}|- Switched Service Market Shares  # - ~QQQ</t>
  </si>
  <si>
    <t>/RVinstMTS~instr2~</t>
  </si>
  <si>
    <t>/RVinstTeleg~instr2~</t>
  </si>
  <si>
    <t>/RVinstTelex~instr2~</t>
  </si>
  <si>
    <t>/RV{CE}from_minutes~{ce}to_minword~</t>
  </si>
  <si>
    <t>/RV{CE}from_words~{ce}to_minword~</t>
  </si>
  <si>
    <t>Select report group - current  = G</t>
  </si>
  <si>
    <t>Options</t>
  </si>
  <si>
    <t>A-L</t>
  </si>
  <si>
    <t>Specify_Files</t>
  </si>
  <si>
    <t>Select_Service</t>
  </si>
  <si>
    <t>Import_Files</t>
  </si>
  <si>
    <t>Create_Report</t>
  </si>
  <si>
    <t>ClearData</t>
  </si>
  <si>
    <t>Gracefully exit from the Macro</t>
  </si>
  <si>
    <t>Select the type of service (MTS, telegraph, telex)</t>
  </si>
  <si>
    <t>Import the IDATAnz.MSG files selected using "SPECIFY".</t>
  </si>
  <si>
    <t>Note: you might save and then retrieve the file first</t>
  </si>
  <si>
    <t>Erase imported data and the finished table</t>
  </si>
  <si>
    <t>{Indicate ""}</t>
  </si>
  <si>
    <t>{\Get_Group}</t>
  </si>
  <si>
    <t>{menubranch file_num_menu}</t>
  </si>
  <si>
    <t>{menubranch select_service}</t>
  </si>
  <si>
    <t>{let found_good_data,0}</t>
  </si>
  <si>
    <t>{\construct}</t>
  </si>
  <si>
    <t>{Beep}{beep 4}</t>
  </si>
  <si>
    <t>{\All_files}</t>
  </si>
  <si>
    <t>{Windowson}</t>
  </si>
  <si>
    <t>{Panelon}</t>
  </si>
  <si>
    <t>{GOTO}b:a1~</t>
  </si>
  <si>
    <t>{QUIT}</t>
  </si>
  <si>
    <t>//GO</t>
  </si>
  <si>
    <t>{Indicate "43.61 Message report Macro"}</t>
  </si>
  <si>
    <t>{Let page_counter,0}</t>
  </si>
  <si>
    <t>{Let Table_Num,0}</t>
  </si>
  <si>
    <t>{Beep 3}{beep 3}</t>
  </si>
  <si>
    <t>_x000C__x000B__x0007__x0007__x0007__x0007__x0007__x0007_</t>
  </si>
  <si>
    <t>A</t>
  </si>
  <si>
    <t>ReportGroups</t>
  </si>
  <si>
    <t>B</t>
  </si>
  <si>
    <t>C</t>
  </si>
  <si>
    <t>D</t>
  </si>
  <si>
    <t>E</t>
  </si>
  <si>
    <t>G</t>
  </si>
  <si>
    <t>H</t>
  </si>
  <si>
    <t>I</t>
  </si>
  <si>
    <t>J</t>
  </si>
  <si>
    <t>K</t>
  </si>
  <si>
    <t>L</t>
  </si>
  <si>
    <t xml:space="preserve">All United States Carriers                  </t>
  </si>
  <si>
    <t xml:space="preserve"> all --&gt;</t>
  </si>
  <si>
    <t xml:space="preserve"> All --&gt;</t>
  </si>
  <si>
    <t>Y</t>
  </si>
  <si>
    <t>6 out--&gt;</t>
  </si>
  <si>
    <t xml:space="preserve">Total for all International Points  </t>
  </si>
  <si>
    <t xml:space="preserve">AT&amp;T Corp.                                  </t>
  </si>
  <si>
    <t xml:space="preserve">MCI WorldCom, Inc.                          </t>
  </si>
  <si>
    <t xml:space="preserve">Sprint                                      </t>
  </si>
  <si>
    <t xml:space="preserve">World Access (Facilicom Int'l., L.L.C.)     </t>
  </si>
  <si>
    <t>Skip1</t>
  </si>
  <si>
    <t>{branch \\GO}</t>
  </si>
  <si>
    <t>Skip2</t>
  </si>
  <si>
    <t>{if continue=1}{branch back2}</t>
  </si>
  <si>
    <t>Skip3</t>
  </si>
  <si>
    <t>{if continue=1}{branch back3}</t>
  </si>
  <si>
    <t>Skip4</t>
  </si>
  <si>
    <t>{if continue=1}{branch back4}</t>
  </si>
  <si>
    <t>Skip5</t>
  </si>
  <si>
    <t>{if continue=1}{branch back5}</t>
  </si>
  <si>
    <t>\Process_file</t>
  </si>
  <si>
    <t>{goto}data_in~</t>
  </si>
  <si>
    <t>/RE{CE}data_clear~</t>
  </si>
  <si>
    <t>{Windowsoff}</t>
  </si>
  <si>
    <t>Back1</t>
  </si>
  <si>
    <t>{goto}d:a1~</t>
  </si>
  <si>
    <t>Back2</t>
  </si>
  <si>
    <t>{goto}e:a1~</t>
  </si>
  <si>
    <t>Back3</t>
  </si>
  <si>
    <t>{goto}f:a1~</t>
  </si>
  <si>
    <t>Back4</t>
  </si>
  <si>
    <t>{goto}g:a1~</t>
  </si>
  <si>
    <t>Back5</t>
  </si>
  <si>
    <t>{indicate}</t>
  </si>
  <si>
    <t>\RESUME</t>
  </si>
  <si>
    <t>{goto}a:a1~</t>
  </si>
  <si>
    <t>/WDR{ce}a:a1..a:a2000~</t>
  </si>
  <si>
    <t>asdcf</t>
  </si>
  <si>
    <t>{Indicate "Working"}</t>
  </si>
  <si>
    <t>{Let line_pointer;2}</t>
  </si>
  <si>
    <t>{for line_counter;1;data_lines;1;\Process_line}</t>
  </si>
  <si>
    <t>/RVfootnotes~~</t>
  </si>
  <si>
    <t>\Print_some</t>
  </si>
  <si>
    <t>{if line_counter&lt;3}{Branch end_print_some}</t>
  </si>
  <si>
    <t>/RVbuilt_macro~a:bb1~</t>
  </si>
  <si>
    <t>Instruction</t>
  </si>
  <si>
    <t>{Let start_num,start_num+page_counter}</t>
  </si>
  <si>
    <t>end_print_some</t>
  </si>
  <si>
    <t>{let page_counter,0}</t>
  </si>
  <si>
    <t>Built_Macro</t>
  </si>
  <si>
    <t>//'This print macro is built for each file</t>
  </si>
  <si>
    <t>:PRCRSa:a2..a:ab</t>
  </si>
  <si>
    <t>// and deposited in each wk4 extract</t>
  </si>
  <si>
    <t>:PLCM69~</t>
  </si>
  <si>
    <t>instr2</t>
  </si>
  <si>
    <t>TF| - Switched Telephone Service Market Shares # -~</t>
  </si>
  <si>
    <t>/RV"'TF| - Switched Services # -~"instr2~</t>
  </si>
  <si>
    <t>QQCOLQQ</t>
  </si>
  <si>
    <t>:PSS999~QQ</t>
  </si>
  <si>
    <t>:PLML.4~t.3~r.25~b.5~QQQ</t>
  </si>
  <si>
    <t>{Branch "&lt;&lt;gangpdf.wk4&gt;&gt;gang_returnE"}</t>
  </si>
  <si>
    <t>instMTS</t>
  </si>
  <si>
    <t>instTelex</t>
  </si>
  <si>
    <t>TF| - Switched Telex Service Market Shares # -~</t>
  </si>
  <si>
    <t>instTeleg</t>
  </si>
  <si>
    <t>TF| - Switched Telegraph Service Market Shares # -~</t>
  </si>
  <si>
    <t>Start_num</t>
  </si>
  <si>
    <t>Page_counter</t>
  </si>
  <si>
    <t>PRINTFILE</t>
  </si>
  <si>
    <t>PRINTPAGE</t>
  </si>
  <si>
    <t>{PRINT "SELECTION";1;9999;1;1}</t>
  </si>
  <si>
    <t>NOPRINT</t>
  </si>
  <si>
    <t>PRINTMENU</t>
  </si>
  <si>
    <t>Print to Files</t>
  </si>
  <si>
    <t>Send to Printer</t>
  </si>
  <si>
    <t>QUIT</t>
  </si>
  <si>
    <t>Create Print Files in the current directory</t>
  </si>
  <si>
    <t>Print reports to the default printer</t>
  </si>
  <si>
    <t>Return to the main menu</t>
  </si>
  <si>
    <t>/C{ce}PRINTFILE~instruction~</t>
  </si>
  <si>
    <t>/C{ce}PRINTPage~instruction~</t>
  </si>
  <si>
    <t>/C{ce}NOPRINT~instruction~</t>
  </si>
  <si>
    <t>{Branch REturn_all}</t>
  </si>
  <si>
    <t>{Branch \\GO}</t>
  </si>
  <si>
    <t>\All_Files</t>
  </si>
  <si>
    <t>/WDR{ce}a:a1..a:a2500~</t>
  </si>
  <si>
    <t>{\Process_file}</t>
  </si>
  <si>
    <t>\construct</t>
  </si>
  <si>
    <t>{MenuBranch PRINTMENU}</t>
  </si>
  <si>
    <t>Return_all</t>
  </si>
  <si>
    <t>{Getnumber 
 Please enter the starting page number ,Start_num}</t>
  </si>
  <si>
    <t>{\Resume}</t>
  </si>
  <si>
    <t>Select_service</t>
  </si>
  <si>
    <t>MTS</t>
  </si>
  <si>
    <t>Telegraph</t>
  </si>
  <si>
    <t>Telex</t>
  </si>
  <si>
    <t>"TABLE E1 Telephone Service</t>
  </si>
  <si>
    <t>"Section E2"  Telegraph Service</t>
  </si>
  <si>
    <t>ORIGINATING TRAFFIC</t>
  </si>
  <si>
    <t>TERMINATING TRAFFIC</t>
  </si>
  <si>
    <t>Line_pointer</t>
  </si>
  <si>
    <t>Hight_counter</t>
  </si>
  <si>
    <t>Data_lines</t>
  </si>
  <si>
    <t>\PutTitle</t>
  </si>
  <si>
    <t>{Calc}</t>
  </si>
  <si>
    <t>{\Print_some}</t>
  </si>
  <si>
    <t>{Let line_pointer,2}</t>
  </si>
  <si>
    <t>{let page_counter,page_counter+1}</t>
  </si>
  <si>
    <t>{Let Table_num,Table_num+1}</t>
  </si>
  <si>
    <t>/RVtitle1~title1_to~</t>
  </si>
  <si>
    <t>/RVtitle2~title2_to~</t>
  </si>
  <si>
    <t>/RVtitle3~title3_to~</t>
  </si>
  <si>
    <t>:TACreport_title~</t>
  </si>
  <si>
    <t>:WPRQ</t>
  </si>
  <si>
    <t>{Let hight_counter,143}</t>
  </si>
  <si>
    <t>{let line_pointer,line_pointer+17}</t>
  </si>
  <si>
    <t>\COPY_Title</t>
  </si>
  <si>
    <t>{let line_pointer,line_pointer+18}</t>
  </si>
  <si>
    <t>U.S. Carrier</t>
  </si>
  <si>
    <t>Foreign Billed Receipts</t>
  </si>
  <si>
    <t>Transiting Receipts</t>
  </si>
  <si>
    <t>Revenue</t>
  </si>
  <si>
    <t>from PTT</t>
  </si>
  <si>
    <t>Net revenue</t>
  </si>
  <si>
    <t>Originating Messages</t>
  </si>
  <si>
    <t>Terminating Messages</t>
  </si>
  <si>
    <t>10Line</t>
  </si>
  <si>
    <t>\PutLine</t>
  </si>
  <si>
    <t>{if hight_counter&gt;733}{\COPY_TITLE}</t>
  </si>
  <si>
    <t>{Let line_pointer,Line_pointer+1}</t>
  </si>
  <si>
    <t>{Let hight_counter,hight_counter+12}</t>
  </si>
  <si>
    <t>:WRS~12~</t>
  </si>
  <si>
    <t>{Branch finish}</t>
  </si>
  <si>
    <t>\PutUS</t>
  </si>
  <si>
    <t>{Let hight_counter,hight_counter+18}</t>
  </si>
  <si>
    <t>:WRS~18~</t>
  </si>
  <si>
    <t>12line</t>
  </si>
  <si>
    <t>\PutRegion</t>
  </si>
  <si>
    <t>{if hight_counter&gt;721}{\COPY_TITLE}</t>
  </si>
  <si>
    <t>{Let line_pointer,Line_pointer+3}</t>
  </si>
  <si>
    <t>{Let hight_counter,hight_counter+24}</t>
  </si>
  <si>
    <t>:WRS~18~{d}</t>
  </si>
  <si>
    <t>:WRS~3~{d}</t>
  </si>
  <si>
    <t>:WRS~3~</t>
  </si>
  <si>
    <t>13Line</t>
  </si>
  <si>
    <t>\PutWorld</t>
  </si>
  <si>
    <t>{Let line_pointer,Line_pointer+2}</t>
  </si>
  <si>
    <t>:WRS~16~{d}</t>
  </si>
  <si>
    <t>:WRS~8~</t>
  </si>
  <si>
    <t>\Process_line</t>
  </si>
  <si>
    <t>{if line1&lt;10}{Let found_good_data,0}</t>
  </si>
  <si>
    <t>{if line1=match}{let found_good_data,1}</t>
  </si>
  <si>
    <t>{if found_good_data}{\Use_line}</t>
  </si>
  <si>
    <t>\Use_line</t>
  </si>
  <si>
    <t>{if line1&lt;4}{\PutTitle}</t>
  </si>
  <si>
    <t>{if line1=10}{\PutLine}</t>
  </si>
  <si>
    <t>{if line1=11}{\PutUS}</t>
  </si>
  <si>
    <t>{if line1=12}{\PutRegion}</t>
  </si>
  <si>
    <t>{if line1=13}{\PutWorld}</t>
  </si>
  <si>
    <t>Finish</t>
  </si>
  <si>
    <t>footnotes</t>
  </si>
  <si>
    <t xml:space="preserve">   Notes for 43.61 data</t>
  </si>
  <si>
    <t xml:space="preserve"> |</t>
  </si>
  <si>
    <t xml:space="preserve"> *  Carriers serving smaller U.S. points only report world totals for International traffic.   These reported totals are included by U.S. point at the bottom of the table, and are included in the world</t>
  </si>
  <si>
    <t xml:space="preserve">     totals.   The smaller U.S. points are also shown with the country by country data.  The data reported there represents traffic to or from the smaller U.S. point, but reported by a carrier serving</t>
  </si>
  <si>
    <t xml:space="preserve">     larger U.S. point.</t>
  </si>
  <si>
    <t>Response</t>
  </si>
  <si>
    <t>OK</t>
  </si>
  <si>
    <t>continue</t>
  </si>
  <si>
    <t>Message1</t>
  </si>
  <si>
    <t>Message2</t>
  </si>
  <si>
    <t>Message3</t>
  </si>
  <si>
    <t>Message4</t>
  </si>
  <si>
    <t>Message5</t>
  </si>
  <si>
    <t>{CHOOSE-ITEM ReportGroups;Chosen_group;"Choose a Report Group";"IDATA:  SWITCHED.WK4"}</t>
  </si>
  <si>
    <t>{calc}</t>
  </si>
  <si>
    <t>{IF @cell("type";chosen_group)&lt;&gt;"b"}{Let Report_Group;New_group}</t>
  </si>
  <si>
    <t>{if @cell("type";chosen_group)="b"}{Let chosen_group;old_chose}</t>
  </si>
  <si>
    <t>{Branch \\Go}</t>
  </si>
  <si>
    <t>Found_good_data</t>
  </si>
  <si>
    <t>Match</t>
  </si>
  <si>
    <t>Table_num</t>
  </si>
  <si>
    <t>Report_num</t>
  </si>
  <si>
    <t>carrier_1</t>
  </si>
  <si>
    <t>carrier_2</t>
  </si>
  <si>
    <t>carrier_3</t>
  </si>
  <si>
    <t>carrier_4</t>
  </si>
  <si>
    <t>File_name</t>
  </si>
  <si>
    <t>File_1</t>
  </si>
  <si>
    <t>File_2</t>
  </si>
  <si>
    <t>File_3</t>
  </si>
  <si>
    <t>File_4</t>
  </si>
  <si>
    <t>Extract_Name</t>
  </si>
  <si>
    <t>TAB-e1</t>
  </si>
  <si>
    <t>File_num_menu</t>
  </si>
  <si>
    <t>Quit</t>
  </si>
  <si>
    <t>World Total</t>
  </si>
  <si>
    <t>Return to main menu</t>
  </si>
  <si>
    <t>Idata file for first carrier</t>
  </si>
  <si>
    <t>Idata file for Second carrier</t>
  </si>
  <si>
    <t>Idata file for third carrier</t>
  </si>
  <si>
    <t>Idata file for fourth carrier</t>
  </si>
  <si>
    <t>{Menubranch options}</t>
  </si>
  <si>
    <t>{getnumber 
 provide a file number ,report_num}</t>
  </si>
  <si>
    <t>{getnumber 
 provide a file number ,carrier_1}</t>
  </si>
  <si>
    <t>{getnumber 
 provide a file number ,carrier_2}</t>
  </si>
  <si>
    <t>{getnumber 
 provide a file number ,carrier_3}</t>
  </si>
  <si>
    <t>{getnumber 
 provide a file number ,carrier_4}</t>
  </si>
  <si>
    <t>{if @iserr(b:c95)}{Let report_num;1}</t>
  </si>
  <si>
    <t>{if @iserr(b:d95)}{Let carrier_1;0}</t>
  </si>
  <si>
    <t>{if @iserr(b:e95)}{Let carrier_2;0}</t>
  </si>
  <si>
    <t>{if @iserr(b:f95)}{Let carrier_3;0}</t>
  </si>
  <si>
    <t>{if @iserr(b:g95)}{Let carrier_4;0}</t>
  </si>
  <si>
    <t>{Menubranch File_num_menu}</t>
  </si>
  <si>
    <t>-----------------  net revenue-----------------------------</t>
  </si>
  <si>
    <t xml:space="preserve"> </t>
  </si>
  <si>
    <t>Line_counter</t>
  </si>
  <si>
    <t>c</t>
  </si>
  <si>
    <t>d</t>
  </si>
  <si>
    <t>e</t>
  </si>
  <si>
    <t>f</t>
  </si>
  <si>
    <t>g</t>
  </si>
  <si>
    <t>column</t>
  </si>
  <si>
    <t>a</t>
  </si>
  <si>
    <t>b</t>
  </si>
  <si>
    <t>k</t>
  </si>
  <si>
    <t>m</t>
  </si>
  <si>
    <t>j</t>
  </si>
  <si>
    <t>l</t>
  </si>
  <si>
    <t>P</t>
  </si>
  <si>
    <t>Line</t>
  </si>
  <si>
    <t>settlement arrngs</t>
  </si>
  <si>
    <t>c:h1</t>
  </si>
  <si>
    <t>bill types</t>
  </si>
  <si>
    <t>c:f1</t>
  </si>
  <si>
    <t>orig. hubbing</t>
  </si>
  <si>
    <t>c:k1</t>
  </si>
  <si>
    <t>Period indicator</t>
  </si>
  <si>
    <t>c:i1</t>
  </si>
  <si>
    <t>Report_Name</t>
  </si>
  <si>
    <t>Originating Minutes</t>
  </si>
  <si>
    <t>Terminating Minutes</t>
  </si>
  <si>
    <t>Net Revenue</t>
  </si>
  <si>
    <t>Fac_status</t>
  </si>
  <si>
    <t>US_Points</t>
  </si>
  <si>
    <t>bT_group1</t>
  </si>
  <si>
    <t>bT_group1a</t>
  </si>
  <si>
    <t>bT_group2</t>
  </si>
  <si>
    <t>bT_group2a</t>
  </si>
  <si>
    <t>bT_group3</t>
  </si>
  <si>
    <t>bT_group3a</t>
  </si>
  <si>
    <t>com1</t>
  </si>
  <si>
    <t>com1a</t>
  </si>
  <si>
    <t>com2</t>
  </si>
  <si>
    <t>com2a</t>
  </si>
  <si>
    <t>com3</t>
  </si>
  <si>
    <t>bT_combined</t>
  </si>
  <si>
    <t>period</t>
  </si>
  <si>
    <t>Name1</t>
  </si>
  <si>
    <t>Name2</t>
  </si>
  <si>
    <t>Name3</t>
  </si>
  <si>
    <t>Name4</t>
  </si>
  <si>
    <t>Title0</t>
  </si>
  <si>
    <t>SECTION  43.61  International  Traffic  Data</t>
  </si>
  <si>
    <t>Title1</t>
  </si>
  <si>
    <t>Title2</t>
  </si>
  <si>
    <t>Title3</t>
  </si>
  <si>
    <t>Service_Title</t>
  </si>
  <si>
    <t xml:space="preserve">TABLE E1:   Market Shares        MESSAGE TELEPHONE SERVICE          Billing Types Covered:  1, 2, 3, 4, 5, 11, 12, 14, 15, 21, 22, 24, 25 </t>
  </si>
  <si>
    <t xml:space="preserve">   2)  Click File-PRINTER-SETUP and verify that a printer has been selected.</t>
  </si>
  <si>
    <t xml:space="preserve">   3)  If tools-user setup auto execute macros is enabled, then the following macro will </t>
  </si>
  <si>
    <t xml:space="preserve">         automatically execute.   Otherwise run it.</t>
  </si>
  <si>
    <t>\0</t>
  </si>
  <si>
    <t>{MENU-INSERT macro_set1;1}</t>
  </si>
  <si>
    <t xml:space="preserve">         As a resutl, the leftmost option in the Menu Bar will  will be "GO".  Click this and click "GO" </t>
  </si>
  <si>
    <t xml:space="preserve">         again.  That brings up a different pull down box.</t>
  </si>
  <si>
    <t xml:space="preserve">   4)  Specify the table group which you created in &lt;f3&gt; of IDATA.  It </t>
  </si>
  <si>
    <t xml:space="preserve">          is a letter from "A" to "L".  [Your selection becomes the "z" in IDATAnz.MSG]</t>
  </si>
  <si>
    <t xml:space="preserve">   5)  Use the Specify option to select the IDATAnz.MSG files for the world total,</t>
  </si>
  <si>
    <t xml:space="preserve">          and for 1 to 4 carriers.  You will be prompted for the number of the table,</t>
  </si>
  <si>
    <t xml:space="preserve">          [if you specified Table Group D, file 3, then the macro will load</t>
  </si>
  <si>
    <t xml:space="preserve">          IDATA3D.MSG].  You can exclude carrier 1,2,3, or 4 by specifying file</t>
  </si>
  <si>
    <t xml:space="preserve">          0.  {The MACRO will generate an error message and ask you to type "Y"</t>
  </si>
  <si>
    <t xml:space="preserve">          and &lt;ENTER&gt; if you want to continue.</t>
  </si>
  <si>
    <t xml:space="preserve">   5a) Specify which service.  (Message, telegraph, telex)</t>
  </si>
  <si>
    <t xml:space="preserve">   5b)  Use the IMPORT_FILES option to load the requested files.  To avoid memory </t>
  </si>
  <si>
    <t xml:space="preserve">   6)  The Clear_Data function in the GO drop down list to clear both raw data and the resulting</t>
  </si>
  <si>
    <t xml:space="preserve">        print table.   (the macro list in GO has an option to clear raw data only.)  Saves space.</t>
  </si>
  <si>
    <t xml:space="preserve">         when you save switched.</t>
  </si>
  <si>
    <t xml:space="preserve">   7)  You must have a subdirectory in the current directory</t>
  </si>
  <si>
    <t xml:space="preserve">         named bbfiles.   This is used for extracted/saved files</t>
  </si>
  <si>
    <t xml:space="preserve">         The macro extracts the print range to TAB-En.WK4 (including all of the formatting)</t>
  </si>
  <si>
    <t xml:space="preserve">          and  TAB-En.WK3 (excluding) where nn is the first table number in the print run.</t>
  </si>
  <si>
    <t xml:space="preserve">          1 for MTS, 2 for telex, etc.</t>
  </si>
  <si>
    <t>from_minutes</t>
  </si>
  <si>
    <t>from_words</t>
  </si>
  <si>
    <t>Words</t>
  </si>
  <si>
    <t>chosen_group</t>
  </si>
  <si>
    <t>New_group</t>
  </si>
  <si>
    <t>Report_group</t>
  </si>
  <si>
    <t>F</t>
  </si>
  <si>
    <t>Old_chose</t>
  </si>
  <si>
    <t>also named report_group</t>
  </si>
  <si>
    <t>\get_group</t>
  </si>
  <si>
    <t xml:space="preserve">Georgia                             </t>
  </si>
  <si>
    <t xml:space="preserve">Hungary                             </t>
  </si>
  <si>
    <t xml:space="preserve">Kazakhstan                          </t>
  </si>
  <si>
    <t xml:space="preserve">Kyrgyzstan                          </t>
  </si>
  <si>
    <t xml:space="preserve">Latvia                              </t>
  </si>
  <si>
    <t xml:space="preserve">Lithuania                           </t>
  </si>
  <si>
    <t xml:space="preserve">Moldova                             </t>
  </si>
  <si>
    <t xml:space="preserve">Poland                              </t>
  </si>
  <si>
    <t xml:space="preserve">Romania                             </t>
  </si>
  <si>
    <t xml:space="preserve">Russia                              </t>
  </si>
  <si>
    <t xml:space="preserve">Serbia                              </t>
  </si>
  <si>
    <t xml:space="preserve">Slovakia                            </t>
  </si>
  <si>
    <t xml:space="preserve">Slovenia                            </t>
  </si>
  <si>
    <t xml:space="preserve">Tajikistan                          </t>
  </si>
  <si>
    <t xml:space="preserve">Turkmenistan                        </t>
  </si>
  <si>
    <t xml:space="preserve">Ukraine                             </t>
  </si>
  <si>
    <t xml:space="preserve">Uzbekistan                          </t>
  </si>
  <si>
    <t xml:space="preserve">Eastern Europe                      </t>
  </si>
  <si>
    <t xml:space="preserve">Antarctica                          </t>
  </si>
  <si>
    <t xml:space="preserve">Maritime - Atlantic                 </t>
  </si>
  <si>
    <t xml:space="preserve">Maritime - other oceans             </t>
  </si>
  <si>
    <t xml:space="preserve">Maritime - Pacific                  </t>
  </si>
  <si>
    <t xml:space="preserve">Other Regions                       </t>
  </si>
  <si>
    <t xml:space="preserve">Carriers serving Misc. U.S. points  </t>
  </si>
  <si>
    <t xml:space="preserve">Total  for  Foreign  Points         </t>
  </si>
  <si>
    <t xml:space="preserve">Total  for  U.S.  Points            </t>
  </si>
  <si>
    <t>WORLD TOTAL</t>
  </si>
  <si>
    <t>_x001E_7F- Switched Services Market Shares Page # -</t>
  </si>
  <si>
    <t>\MACROS   43.61 Switched Market Share</t>
  </si>
  <si>
    <t>Version:    December 14, 1998</t>
  </si>
  <si>
    <t>A.  Steps using IDATA.EXE  (type IDATA from dos prompt)</t>
  </si>
  <si>
    <t xml:space="preserve">      NOTE:  IDATA information is contained in help (?) screens.</t>
  </si>
  <si>
    <t xml:space="preserve">   1)  Use the &lt;f1&gt; or &lt;f2&gt; menus to load data into .ID files.</t>
  </si>
  <si>
    <t xml:space="preserve">   2)  Use the &lt;F3&gt; menu to define a group of tables.</t>
  </si>
  <si>
    <t xml:space="preserve">          Be sure to indicate "*" [meaning show all world points] for each table.</t>
  </si>
  <si>
    <t xml:space="preserve">   3)  Use the &lt;f4&gt; menu to generate files in the format IDATAnz.MSG</t>
  </si>
  <si>
    <t xml:space="preserve">B.  Steps using this spreadsheet: </t>
  </si>
  <si>
    <t xml:space="preserve">   1)  make sure that LOTUS is actually using your current directory  rather than</t>
  </si>
  <si>
    <t xml:space="preserve">         the default  directory.    (Use FILE-OPEN, click to the proper directory and then </t>
  </si>
  <si>
    <t xml:space="preserve">         actually open a file!   You can then close it.   Alternately, use the LOTUS 3</t>
  </si>
  <si>
    <t xml:space="preserve">        "/FD" sequence.</t>
  </si>
  <si>
    <t xml:space="preserve">Philippines                         </t>
  </si>
  <si>
    <t xml:space="preserve">Singapore                           </t>
  </si>
  <si>
    <t xml:space="preserve">Sri Lanka                           </t>
  </si>
  <si>
    <t xml:space="preserve">Taiwan                              </t>
  </si>
  <si>
    <t xml:space="preserve">Thailand                            </t>
  </si>
  <si>
    <t xml:space="preserve">Vietnam                             </t>
  </si>
  <si>
    <t xml:space="preserve">Asia                                </t>
  </si>
  <si>
    <t xml:space="preserve">Australia                           </t>
  </si>
  <si>
    <t xml:space="preserve">Cook Islands                        </t>
  </si>
  <si>
    <t xml:space="preserve">Fiji                                </t>
  </si>
  <si>
    <t xml:space="preserve">French Polynesia                    </t>
  </si>
  <si>
    <t xml:space="preserve">Kiribati                            </t>
  </si>
  <si>
    <t xml:space="preserve">Marshall Islands                    </t>
  </si>
  <si>
    <t xml:space="preserve">Micronesia, Federated States of     </t>
  </si>
  <si>
    <t xml:space="preserve">Nauru                               </t>
  </si>
  <si>
    <t xml:space="preserve">New Caledonia                       </t>
  </si>
  <si>
    <t xml:space="preserve">New Zealand                         </t>
  </si>
  <si>
    <t xml:space="preserve">Niue                                </t>
  </si>
  <si>
    <t xml:space="preserve">Norfolk Island                      </t>
  </si>
  <si>
    <t xml:space="preserve">Pacific Islands (Palau)             </t>
  </si>
  <si>
    <t xml:space="preserve">Papua New Guinea                    </t>
  </si>
  <si>
    <t xml:space="preserve">Solomon Islands                     </t>
  </si>
  <si>
    <t xml:space="preserve">Tonga                               </t>
  </si>
  <si>
    <t xml:space="preserve">Tuvalu                              </t>
  </si>
  <si>
    <t xml:space="preserve">Vanuatu                             </t>
  </si>
  <si>
    <t xml:space="preserve">Wallis and Futuna                   </t>
  </si>
  <si>
    <t xml:space="preserve">Western Samoa                       </t>
  </si>
  <si>
    <t xml:space="preserve">American Samoa                      </t>
  </si>
  <si>
    <t xml:space="preserve">Baker Island                        </t>
  </si>
  <si>
    <t xml:space="preserve">Guam                                </t>
  </si>
  <si>
    <t xml:space="preserve">Hawaii                              </t>
  </si>
  <si>
    <t xml:space="preserve">Howland Island                      </t>
  </si>
  <si>
    <t xml:space="preserve">Jarvis Island                       </t>
  </si>
  <si>
    <t xml:space="preserve">Johnston Atoll                      </t>
  </si>
  <si>
    <t xml:space="preserve">Kingman Reef                        </t>
  </si>
  <si>
    <t xml:space="preserve">Midway Atoll                        </t>
  </si>
  <si>
    <t xml:space="preserve">Northern Mariana Islands            </t>
  </si>
  <si>
    <t xml:space="preserve">Palmyra Atoll                       </t>
  </si>
  <si>
    <t xml:space="preserve">Wake Island                         </t>
  </si>
  <si>
    <t xml:space="preserve">Oceania                             </t>
  </si>
  <si>
    <t xml:space="preserve">Albania                             </t>
  </si>
  <si>
    <t xml:space="preserve">Armenia                             </t>
  </si>
  <si>
    <t xml:space="preserve">Azerbaijan                          </t>
  </si>
  <si>
    <t xml:space="preserve">Belarus                             </t>
  </si>
  <si>
    <t xml:space="preserve">Bosnia and Herzegovina              </t>
  </si>
  <si>
    <t xml:space="preserve">Bulgaria                            </t>
  </si>
  <si>
    <t xml:space="preserve">Croatia                             </t>
  </si>
  <si>
    <t xml:space="preserve">Czech Republic                      </t>
  </si>
  <si>
    <t xml:space="preserve">Estonia                             </t>
  </si>
  <si>
    <t xml:space="preserve">Canada                              </t>
  </si>
  <si>
    <t xml:space="preserve">Costa Rica                          </t>
  </si>
  <si>
    <t xml:space="preserve">El Salvador                         </t>
  </si>
  <si>
    <t xml:space="preserve">Guatemala                           </t>
  </si>
  <si>
    <t xml:space="preserve">Honduras                            </t>
  </si>
  <si>
    <t xml:space="preserve">Mexico                              </t>
  </si>
  <si>
    <t xml:space="preserve">Nicaragua                           </t>
  </si>
  <si>
    <t xml:space="preserve">Panama                              </t>
  </si>
  <si>
    <t xml:space="preserve">Saint Pierre and Miquelon           </t>
  </si>
  <si>
    <t xml:space="preserve">Alaska                              </t>
  </si>
  <si>
    <t xml:space="preserve">United States (conterminous)        </t>
  </si>
  <si>
    <t xml:space="preserve">North and Central America           </t>
  </si>
  <si>
    <t xml:space="preserve">Argentina                           </t>
  </si>
  <si>
    <t xml:space="preserve">Bolivia                             </t>
  </si>
  <si>
    <t xml:space="preserve">Brazil                              </t>
  </si>
  <si>
    <t xml:space="preserve">Chile                               </t>
  </si>
  <si>
    <t xml:space="preserve">Colombia                            </t>
  </si>
  <si>
    <t xml:space="preserve">Ecuador                             </t>
  </si>
  <si>
    <t xml:space="preserve">French Guiana                       </t>
  </si>
  <si>
    <t xml:space="preserve">Guyana                              </t>
  </si>
  <si>
    <t xml:space="preserve">Paraguay                            </t>
  </si>
  <si>
    <t xml:space="preserve">Peru                                </t>
  </si>
  <si>
    <t xml:space="preserve">Suriname                            </t>
  </si>
  <si>
    <t xml:space="preserve">Uruguay                             </t>
  </si>
  <si>
    <t xml:space="preserve">Venezuela                           </t>
  </si>
  <si>
    <t xml:space="preserve">South America                       </t>
  </si>
  <si>
    <t xml:space="preserve">Afghanistan                         </t>
  </si>
  <si>
    <t xml:space="preserve">Bangladesh                          </t>
  </si>
  <si>
    <t xml:space="preserve">Bhutan                              </t>
  </si>
  <si>
    <t xml:space="preserve">Brunei                              </t>
  </si>
  <si>
    <t xml:space="preserve">Burma                               </t>
  </si>
  <si>
    <t xml:space="preserve">Cambodia                            </t>
  </si>
  <si>
    <t xml:space="preserve">Chagos Archipelago                  </t>
  </si>
  <si>
    <t xml:space="preserve">China                               </t>
  </si>
  <si>
    <t xml:space="preserve">French Southern and Antarctic Lands </t>
  </si>
  <si>
    <t xml:space="preserve">Hong Kong                           </t>
  </si>
  <si>
    <t xml:space="preserve">India                               </t>
  </si>
  <si>
    <t xml:space="preserve">Indonesia                           </t>
  </si>
  <si>
    <t xml:space="preserve">Japan                               </t>
  </si>
  <si>
    <t xml:space="preserve">Kampuchea                           </t>
  </si>
  <si>
    <t xml:space="preserve">Korea, North                        </t>
  </si>
  <si>
    <t xml:space="preserve">Korea, South                        </t>
  </si>
  <si>
    <t xml:space="preserve">Laos                                </t>
  </si>
  <si>
    <t xml:space="preserve">Macau                               </t>
  </si>
  <si>
    <t xml:space="preserve">Malaysia                            </t>
  </si>
  <si>
    <t xml:space="preserve">Maldives                            </t>
  </si>
  <si>
    <t xml:space="preserve">Mongolia                            </t>
  </si>
  <si>
    <t xml:space="preserve">Nepal                               </t>
  </si>
  <si>
    <t xml:space="preserve">Pakistan                            </t>
  </si>
  <si>
    <t xml:space="preserve">Tunisia                             </t>
  </si>
  <si>
    <t xml:space="preserve">Uganda                              </t>
  </si>
  <si>
    <t xml:space="preserve">Western Sahara                      </t>
  </si>
  <si>
    <t xml:space="preserve">Zaire                               </t>
  </si>
  <si>
    <t xml:space="preserve">Zambia                              </t>
  </si>
  <si>
    <t xml:space="preserve">Zimbabwe                            </t>
  </si>
  <si>
    <t xml:space="preserve">Africa                              </t>
  </si>
  <si>
    <t xml:space="preserve">Bahrain                             </t>
  </si>
  <si>
    <t xml:space="preserve">Iran                                </t>
  </si>
  <si>
    <t xml:space="preserve">Iraq                                </t>
  </si>
  <si>
    <t xml:space="preserve">Israel                              </t>
  </si>
  <si>
    <t xml:space="preserve">Jordan                              </t>
  </si>
  <si>
    <t xml:space="preserve">Kuwait                              </t>
  </si>
  <si>
    <t xml:space="preserve">Lebanon                             </t>
  </si>
  <si>
    <t xml:space="preserve">Oman                                </t>
  </si>
  <si>
    <t xml:space="preserve">Qatar                               </t>
  </si>
  <si>
    <t xml:space="preserve">Saudi Arabia                        </t>
  </si>
  <si>
    <t xml:space="preserve">Syria                               </t>
  </si>
  <si>
    <t xml:space="preserve">United Arab Emirates                </t>
  </si>
  <si>
    <t xml:space="preserve">Yemen                               </t>
  </si>
  <si>
    <t xml:space="preserve">Middle East                         </t>
  </si>
  <si>
    <t xml:space="preserve">Anguilla                            </t>
  </si>
  <si>
    <t xml:space="preserve">Antigua and Barbuda                 </t>
  </si>
  <si>
    <t xml:space="preserve">Aruba                               </t>
  </si>
  <si>
    <t xml:space="preserve">Bahamas, The                        </t>
  </si>
  <si>
    <t xml:space="preserve">Barbados                            </t>
  </si>
  <si>
    <t xml:space="preserve">Bermuda                             </t>
  </si>
  <si>
    <t xml:space="preserve">Cayman Islands                      </t>
  </si>
  <si>
    <t xml:space="preserve">Cuba                                </t>
  </si>
  <si>
    <t xml:space="preserve">Dominica                            </t>
  </si>
  <si>
    <t xml:space="preserve">Dominican Republic                  </t>
  </si>
  <si>
    <t xml:space="preserve">French Overseas Departments         </t>
  </si>
  <si>
    <t xml:space="preserve">Grenada                             </t>
  </si>
  <si>
    <t xml:space="preserve">Guadeloupe                          </t>
  </si>
  <si>
    <t xml:space="preserve">Haiti                               </t>
  </si>
  <si>
    <t xml:space="preserve">Jamaica                             </t>
  </si>
  <si>
    <t xml:space="preserve">Montserrat                          </t>
  </si>
  <si>
    <t xml:space="preserve">Netherlands Antilles                </t>
  </si>
  <si>
    <t xml:space="preserve">Saint Kitts and Nevis               </t>
  </si>
  <si>
    <t xml:space="preserve">Saint Lucia                         </t>
  </si>
  <si>
    <t xml:space="preserve">Saint Vincent and the Grenadines    </t>
  </si>
  <si>
    <t xml:space="preserve">Trinidad and Tobago                 </t>
  </si>
  <si>
    <t xml:space="preserve">Turks and Caicos Islands            </t>
  </si>
  <si>
    <t xml:space="preserve">Virgin Islands, British             </t>
  </si>
  <si>
    <t xml:space="preserve">Navassa Island                      </t>
  </si>
  <si>
    <t xml:space="preserve">Puerto Rico                         </t>
  </si>
  <si>
    <t xml:space="preserve">U.S. Virgin Islands                 </t>
  </si>
  <si>
    <t xml:space="preserve">Caribbean                           </t>
  </si>
  <si>
    <t xml:space="preserve">Belize                              </t>
  </si>
  <si>
    <t xml:space="preserve">Angola                              </t>
  </si>
  <si>
    <t xml:space="preserve">Benin                               </t>
  </si>
  <si>
    <t xml:space="preserve">Botswana                            </t>
  </si>
  <si>
    <t xml:space="preserve">Burkina                             </t>
  </si>
  <si>
    <t xml:space="preserve">Burundi                             </t>
  </si>
  <si>
    <t xml:space="preserve">Cameroon                            </t>
  </si>
  <si>
    <t xml:space="preserve">Canary Island                       </t>
  </si>
  <si>
    <t xml:space="preserve">Cape Verde                          </t>
  </si>
  <si>
    <t xml:space="preserve">Central African Republic            </t>
  </si>
  <si>
    <t xml:space="preserve">Chad                                </t>
  </si>
  <si>
    <t xml:space="preserve">Comoros                             </t>
  </si>
  <si>
    <t xml:space="preserve">Congo                               </t>
  </si>
  <si>
    <t xml:space="preserve">Cote d'Ivoire                       </t>
  </si>
  <si>
    <t xml:space="preserve">Djibouti                            </t>
  </si>
  <si>
    <t xml:space="preserve">Egypt                               </t>
  </si>
  <si>
    <t xml:space="preserve">Equatorial Guinea                   </t>
  </si>
  <si>
    <t xml:space="preserve">Ethiopia                            </t>
  </si>
  <si>
    <t xml:space="preserve">Gabon                               </t>
  </si>
  <si>
    <t xml:space="preserve">Gambia, The                         </t>
  </si>
  <si>
    <t xml:space="preserve">Ghana                               </t>
  </si>
  <si>
    <t xml:space="preserve">Guinea                              </t>
  </si>
  <si>
    <t xml:space="preserve">Guinea-Bissau                       </t>
  </si>
  <si>
    <t xml:space="preserve">Kenya                               </t>
  </si>
  <si>
    <t xml:space="preserve">Lesotho                             </t>
  </si>
  <si>
    <t xml:space="preserve">Liberia                             </t>
  </si>
  <si>
    <t xml:space="preserve">Libya                               </t>
  </si>
  <si>
    <t xml:space="preserve">Madagascar                          </t>
  </si>
  <si>
    <t xml:space="preserve">Malawi                              </t>
  </si>
  <si>
    <t xml:space="preserve">Mali                                </t>
  </si>
  <si>
    <t xml:space="preserve">Mauritania                          </t>
  </si>
  <si>
    <t xml:space="preserve">Mauritius                           </t>
  </si>
  <si>
    <t xml:space="preserve">Morocco                             </t>
  </si>
  <si>
    <t xml:space="preserve">Mozambique                          </t>
  </si>
  <si>
    <t xml:space="preserve">Namibia                             </t>
  </si>
  <si>
    <t xml:space="preserve">Niger                               </t>
  </si>
  <si>
    <t xml:space="preserve">Nigeria                             </t>
  </si>
  <si>
    <t xml:space="preserve">Reunion                             </t>
  </si>
  <si>
    <t xml:space="preserve">Rwanda                              </t>
  </si>
  <si>
    <t xml:space="preserve">Saint Helena                        </t>
  </si>
  <si>
    <t xml:space="preserve">Sao Tome and Principe               </t>
  </si>
  <si>
    <t xml:space="preserve">Senegal                             </t>
  </si>
  <si>
    <t xml:space="preserve">Seychelles                          </t>
  </si>
  <si>
    <t xml:space="preserve">Sierra Leone                        </t>
  </si>
  <si>
    <t xml:space="preserve">Somalia                             </t>
  </si>
  <si>
    <t xml:space="preserve">South Africa                        </t>
  </si>
  <si>
    <t xml:space="preserve">Sudan                               </t>
  </si>
  <si>
    <t xml:space="preserve">Swaziland                           </t>
  </si>
  <si>
    <t xml:space="preserve">Tanzania                            </t>
  </si>
  <si>
    <t xml:space="preserve">Togo                                </t>
  </si>
  <si>
    <t>1999 Annual data   SECTION  43.61  International  Traffic  Data  for   ALL U.S. POINTS:    All Settlement Arrangements</t>
  </si>
  <si>
    <t xml:space="preserve">TABLE E:   Market Shares        MESSAGE TELEPHONE SERVICE          Billing Types Covered:  1, 2, 3, 4, 5, 11, 12, 14, 15, 21, 22, 24, 25 </t>
  </si>
  <si>
    <t xml:space="preserve">Carrier 1:  AT&amp;T Corp.                                         Carrier 2:  MCI WorldCom, Inc.                                 Carrier 3:  Sprint                                             Carrier 4:  World Access (Facilicom Int'l., L.L.C.)     </t>
  </si>
  <si>
    <t>International Point</t>
  </si>
  <si>
    <t>TRAFFIC BILLED IN THE UNITED STATES</t>
  </si>
  <si>
    <t>TRAFFIC BILLED IN FOREIGN COUNTRIES</t>
  </si>
  <si>
    <t>U.S. AND FOREIGN BILLED TRAFFIC</t>
  </si>
  <si>
    <t xml:space="preserve">ORIGINATING  OR  TERMINATING </t>
  </si>
  <si>
    <t>TRANSITING THE UNITED STATES</t>
  </si>
  <si>
    <t>IN THE UNITED STATES</t>
  </si>
  <si>
    <t>(BY COUNTRY OF ORIGIN)</t>
  </si>
  <si>
    <t>Billed</t>
  </si>
  <si>
    <t>Percent share by carrier</t>
  </si>
  <si>
    <t>Receipts</t>
  </si>
  <si>
    <t>Total</t>
  </si>
  <si>
    <t>revenues</t>
  </si>
  <si>
    <t>1</t>
  </si>
  <si>
    <t>2</t>
  </si>
  <si>
    <t>3</t>
  </si>
  <si>
    <t>4</t>
  </si>
  <si>
    <t>Other</t>
  </si>
  <si>
    <t>from  PTT</t>
  </si>
  <si>
    <t>Minutes</t>
  </si>
  <si>
    <t xml:space="preserve">Andorra                             </t>
  </si>
  <si>
    <t/>
  </si>
  <si>
    <t xml:space="preserve">Austria                             </t>
  </si>
  <si>
    <t xml:space="preserve">Belgium                             </t>
  </si>
  <si>
    <t xml:space="preserve">Cyprus                              </t>
  </si>
  <si>
    <t xml:space="preserve">Denmark                             </t>
  </si>
  <si>
    <t xml:space="preserve">Finland                             </t>
  </si>
  <si>
    <t xml:space="preserve">France                              </t>
  </si>
  <si>
    <t xml:space="preserve">Germany                             </t>
  </si>
  <si>
    <t xml:space="preserve">Gibraltar                           </t>
  </si>
  <si>
    <t xml:space="preserve">Greece                              </t>
  </si>
  <si>
    <t xml:space="preserve">Greenland                           </t>
  </si>
  <si>
    <t xml:space="preserve">Iceland                             </t>
  </si>
  <si>
    <t xml:space="preserve">Ireland                             </t>
  </si>
  <si>
    <t xml:space="preserve">Italy                               </t>
  </si>
  <si>
    <t xml:space="preserve">Liechtenstein                       </t>
  </si>
  <si>
    <t xml:space="preserve">Luxembourg                          </t>
  </si>
  <si>
    <t xml:space="preserve">Malta                               </t>
  </si>
  <si>
    <t xml:space="preserve">Netherlands                         </t>
  </si>
  <si>
    <t xml:space="preserve">Norway                              </t>
  </si>
  <si>
    <t xml:space="preserve">Portugal                            </t>
  </si>
  <si>
    <t xml:space="preserve">Spain                               </t>
  </si>
  <si>
    <t xml:space="preserve">Sweden                              </t>
  </si>
  <si>
    <t xml:space="preserve">Switzerland                         </t>
  </si>
  <si>
    <t xml:space="preserve">Turkey                              </t>
  </si>
  <si>
    <t xml:space="preserve">United Kingdom                      </t>
  </si>
  <si>
    <t xml:space="preserve">Western Europe                      </t>
  </si>
  <si>
    <t xml:space="preserve">Algeria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</si>
</sst>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00000000_)"/>
  </numFmts>
  <fonts count="16">
    <font>
      <sz val="10"/>
      <name val="DUTCH"/>
      <family val="0"/>
    </font>
    <font>
      <sz val="10"/>
      <name val="Arial"/>
      <family val="0"/>
    </font>
    <font>
      <b/>
      <sz val="14"/>
      <color indexed="8"/>
      <name val="Arial"/>
      <family val="2"/>
    </font>
    <font>
      <sz val="10"/>
      <color indexed="8"/>
      <name val="Times New Roman"/>
      <family val="1"/>
    </font>
    <font>
      <sz val="14"/>
      <color indexed="8"/>
      <name val="Arial"/>
      <family val="2"/>
    </font>
    <font>
      <u val="single"/>
      <sz val="10"/>
      <color indexed="8"/>
      <name val="Times New Roman"/>
      <family val="1"/>
    </font>
    <font>
      <sz val="12"/>
      <color indexed="8"/>
      <name val="Arial"/>
      <family val="2"/>
    </font>
    <font>
      <b/>
      <sz val="24"/>
      <color indexed="8"/>
      <name val="CG Times"/>
      <family val="1"/>
    </font>
    <font>
      <sz val="14"/>
      <color indexed="8"/>
      <name val="P-CNTURY"/>
      <family val="0"/>
    </font>
    <font>
      <b/>
      <sz val="12"/>
      <color indexed="8"/>
      <name val="Arial"/>
      <family val="2"/>
    </font>
    <font>
      <sz val="10"/>
      <color indexed="8"/>
      <name val="Arial"/>
      <family val="2"/>
    </font>
    <font>
      <b/>
      <sz val="9"/>
      <color indexed="8"/>
      <name val="Arial"/>
      <family val="2"/>
    </font>
    <font>
      <sz val="9"/>
      <color indexed="8"/>
      <name val="Times New Roman"/>
      <family val="1"/>
    </font>
    <font>
      <sz val="9"/>
      <name val="DUTCH"/>
      <family val="0"/>
    </font>
    <font>
      <sz val="9"/>
      <color indexed="8"/>
      <name val="Arial"/>
      <family val="2"/>
    </font>
    <font>
      <u val="single"/>
      <sz val="9"/>
      <color indexed="8"/>
      <name val="Times New Roman"/>
      <family val="1"/>
    </font>
  </fonts>
  <fills count="4">
    <fill>
      <patternFill/>
    </fill>
    <fill>
      <patternFill patternType="gray125"/>
    </fill>
    <fill>
      <patternFill patternType="solid">
        <fgColor indexed="9"/>
        <bgColor indexed="64"/>
      </patternFill>
    </fill>
    <fill>
      <patternFill patternType="gray125">
        <fgColor indexed="8"/>
        <bgColor indexed="9"/>
      </patternFill>
    </fill>
  </fills>
  <borders count="51">
    <border>
      <left/>
      <right/>
      <top/>
      <bottom/>
      <diagonal/>
    </border>
    <border>
      <left>
        <color indexed="63"/>
      </left>
      <right>
        <color indexed="63"/>
      </right>
      <top>
        <color indexed="63"/>
      </top>
      <bottom style="medium">
        <color indexed="8"/>
      </bottom>
    </border>
    <border>
      <left style="double">
        <color indexed="8"/>
      </left>
      <right>
        <color indexed="63"/>
      </right>
      <top style="double">
        <color indexed="8"/>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double">
        <color indexed="8"/>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14"/>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double">
        <color indexed="8"/>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style="double">
        <color indexed="8"/>
      </left>
      <right style="double">
        <color indexed="8"/>
      </right>
      <top style="double">
        <color indexed="8"/>
      </top>
      <bottom style="double">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89">
    <xf numFmtId="0" fontId="0" fillId="0" borderId="0" xfId="0" applyAlignment="1">
      <alignment/>
    </xf>
    <xf numFmtId="0" fontId="0" fillId="0" borderId="0" xfId="0" applyAlignment="1" applyProtection="1">
      <alignment/>
      <protection/>
    </xf>
    <xf numFmtId="0" fontId="2" fillId="2" borderId="0" xfId="0" applyFont="1" applyFill="1" applyAlignment="1" applyProtection="1">
      <alignment horizontal="centerContinuous"/>
      <protection/>
    </xf>
    <xf numFmtId="0" fontId="3" fillId="2" borderId="0" xfId="0" applyFont="1" applyFill="1" applyAlignment="1" applyProtection="1">
      <alignment horizontal="centerContinuous"/>
      <protection/>
    </xf>
    <xf numFmtId="0" fontId="3" fillId="2" borderId="0" xfId="0" applyFont="1" applyFill="1" applyAlignment="1" applyProtection="1">
      <alignment/>
      <protection/>
    </xf>
    <xf numFmtId="0" fontId="4" fillId="2" borderId="0" xfId="0" applyFont="1" applyFill="1" applyAlignment="1" applyProtection="1">
      <alignment horizontal="centerContinuous"/>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centerContinuous"/>
      <protection/>
    </xf>
    <xf numFmtId="0" fontId="3" fillId="2" borderId="2" xfId="0" applyFont="1" applyFill="1" applyBorder="1" applyAlignment="1" applyProtection="1">
      <alignment/>
      <protection/>
    </xf>
    <xf numFmtId="0" fontId="3" fillId="2" borderId="3" xfId="0" applyFont="1" applyFill="1" applyBorder="1" applyAlignment="1" applyProtection="1">
      <alignment horizontal="centerContinuous"/>
      <protection/>
    </xf>
    <xf numFmtId="0" fontId="3" fillId="2" borderId="4" xfId="0" applyFont="1" applyFill="1" applyBorder="1" applyAlignment="1" applyProtection="1">
      <alignment horizontal="centerContinuous"/>
      <protection/>
    </xf>
    <xf numFmtId="0" fontId="3" fillId="2" borderId="5" xfId="0" applyFont="1" applyFill="1" applyBorder="1" applyAlignment="1" applyProtection="1">
      <alignment horizontal="centerContinuous"/>
      <protection/>
    </xf>
    <xf numFmtId="0" fontId="3" fillId="2" borderId="3" xfId="0" applyFont="1" applyFill="1" applyBorder="1" applyAlignment="1" applyProtection="1">
      <alignment/>
      <protection/>
    </xf>
    <xf numFmtId="0" fontId="3" fillId="2" borderId="4" xfId="0" applyFont="1" applyFill="1" applyBorder="1" applyAlignment="1" applyProtection="1">
      <alignment/>
      <protection/>
    </xf>
    <xf numFmtId="0" fontId="3" fillId="2" borderId="6" xfId="0" applyFont="1" applyFill="1" applyBorder="1" applyAlignment="1" applyProtection="1">
      <alignment/>
      <protection/>
    </xf>
    <xf numFmtId="0" fontId="3" fillId="2" borderId="6" xfId="0" applyFont="1" applyFill="1" applyBorder="1" applyAlignment="1" applyProtection="1">
      <alignment horizontal="centerContinuous"/>
      <protection/>
    </xf>
    <xf numFmtId="0" fontId="3" fillId="2" borderId="7" xfId="0" applyFont="1" applyFill="1" applyBorder="1" applyAlignment="1" applyProtection="1">
      <alignment horizontal="centerContinuous"/>
      <protection/>
    </xf>
    <xf numFmtId="0" fontId="3" fillId="2" borderId="7" xfId="0" applyFont="1" applyFill="1" applyBorder="1" applyAlignment="1" applyProtection="1">
      <alignment/>
      <protection/>
    </xf>
    <xf numFmtId="0" fontId="5" fillId="2" borderId="8" xfId="0" applyFont="1" applyFill="1" applyBorder="1" applyAlignment="1" applyProtection="1">
      <alignment/>
      <protection/>
    </xf>
    <xf numFmtId="0" fontId="5" fillId="2" borderId="9" xfId="0" applyFont="1" applyFill="1" applyBorder="1" applyAlignment="1" applyProtection="1">
      <alignment/>
      <protection/>
    </xf>
    <xf numFmtId="0" fontId="5" fillId="2" borderId="10" xfId="0" applyFont="1" applyFill="1" applyBorder="1" applyAlignment="1" applyProtection="1">
      <alignment/>
      <protection/>
    </xf>
    <xf numFmtId="0" fontId="5" fillId="2" borderId="9" xfId="0" applyFont="1" applyFill="1" applyBorder="1" applyAlignment="1" applyProtection="1">
      <alignment horizontal="centerContinuous"/>
      <protection/>
    </xf>
    <xf numFmtId="0" fontId="5" fillId="2" borderId="10" xfId="0" applyFont="1" applyFill="1" applyBorder="1" applyAlignment="1" applyProtection="1">
      <alignment horizontal="centerContinuous"/>
      <protection/>
    </xf>
    <xf numFmtId="0" fontId="3" fillId="2" borderId="11" xfId="0" applyFont="1" applyFill="1" applyBorder="1" applyAlignment="1" applyProtection="1">
      <alignment/>
      <protection/>
    </xf>
    <xf numFmtId="0" fontId="3" fillId="2" borderId="11" xfId="0" applyFont="1" applyFill="1" applyBorder="1" applyAlignment="1" applyProtection="1">
      <alignment horizontal="centerContinuous"/>
      <protection/>
    </xf>
    <xf numFmtId="0" fontId="3" fillId="2" borderId="12" xfId="0" applyFont="1" applyFill="1" applyBorder="1" applyAlignment="1" applyProtection="1">
      <alignment/>
      <protection/>
    </xf>
    <xf numFmtId="0" fontId="3" fillId="2" borderId="9" xfId="0" applyFont="1" applyFill="1" applyBorder="1" applyAlignment="1" applyProtection="1">
      <alignment/>
      <protection/>
    </xf>
    <xf numFmtId="0" fontId="3" fillId="2" borderId="10" xfId="0" applyFont="1" applyFill="1" applyBorder="1" applyAlignment="1" applyProtection="1">
      <alignment/>
      <protection/>
    </xf>
    <xf numFmtId="0" fontId="4" fillId="2" borderId="0" xfId="0" applyFont="1" applyFill="1" applyAlignment="1" applyProtection="1">
      <alignment/>
      <protection/>
    </xf>
    <xf numFmtId="0" fontId="3" fillId="2" borderId="8" xfId="0" applyFont="1" applyFill="1" applyBorder="1" applyAlignment="1" applyProtection="1">
      <alignment/>
      <protection/>
    </xf>
    <xf numFmtId="5" fontId="3" fillId="2" borderId="6" xfId="0" applyNumberFormat="1" applyFont="1" applyFill="1" applyBorder="1" applyAlignment="1" applyProtection="1">
      <alignment/>
      <protection/>
    </xf>
    <xf numFmtId="164" fontId="3" fillId="2" borderId="11" xfId="0" applyNumberFormat="1" applyFont="1" applyFill="1" applyBorder="1" applyAlignment="1" applyProtection="1">
      <alignment/>
      <protection/>
    </xf>
    <xf numFmtId="164" fontId="3" fillId="2" borderId="0" xfId="0" applyNumberFormat="1" applyFont="1" applyFill="1" applyAlignment="1" applyProtection="1">
      <alignment/>
      <protection/>
    </xf>
    <xf numFmtId="164" fontId="3" fillId="2" borderId="7" xfId="0" applyNumberFormat="1" applyFont="1" applyFill="1" applyBorder="1" applyAlignment="1" applyProtection="1">
      <alignment/>
      <protection/>
    </xf>
    <xf numFmtId="5" fontId="3" fillId="2" borderId="0" xfId="0" applyNumberFormat="1" applyFont="1" applyFill="1" applyAlignment="1" applyProtection="1">
      <alignment/>
      <protection/>
    </xf>
    <xf numFmtId="37" fontId="3" fillId="2" borderId="0" xfId="0" applyNumberFormat="1" applyFont="1" applyFill="1" applyAlignment="1" applyProtection="1">
      <alignment/>
      <protection/>
    </xf>
    <xf numFmtId="5" fontId="3" fillId="2" borderId="8" xfId="0" applyNumberFormat="1" applyFont="1" applyFill="1" applyBorder="1" applyAlignment="1" applyProtection="1">
      <alignment/>
      <protection/>
    </xf>
    <xf numFmtId="164" fontId="3" fillId="2" borderId="12" xfId="0" applyNumberFormat="1" applyFont="1" applyFill="1" applyBorder="1" applyAlignment="1" applyProtection="1">
      <alignment/>
      <protection/>
    </xf>
    <xf numFmtId="164" fontId="3" fillId="2" borderId="9" xfId="0" applyNumberFormat="1" applyFont="1" applyFill="1" applyBorder="1" applyAlignment="1" applyProtection="1">
      <alignment/>
      <protection/>
    </xf>
    <xf numFmtId="164" fontId="3" fillId="2" borderId="10" xfId="0" applyNumberFormat="1" applyFont="1" applyFill="1" applyBorder="1" applyAlignment="1" applyProtection="1">
      <alignment/>
      <protection/>
    </xf>
    <xf numFmtId="5" fontId="3" fillId="2" borderId="9" xfId="0" applyNumberFormat="1" applyFont="1" applyFill="1" applyBorder="1" applyAlignment="1" applyProtection="1">
      <alignment/>
      <protection/>
    </xf>
    <xf numFmtId="37" fontId="3" fillId="2" borderId="9" xfId="0" applyNumberFormat="1" applyFont="1" applyFill="1" applyBorder="1" applyAlignment="1" applyProtection="1">
      <alignment/>
      <protection/>
    </xf>
    <xf numFmtId="0" fontId="3" fillId="2" borderId="13" xfId="0" applyFont="1" applyFill="1" applyBorder="1" applyAlignment="1" applyProtection="1">
      <alignment/>
      <protection/>
    </xf>
    <xf numFmtId="0" fontId="3" fillId="2" borderId="14" xfId="0" applyFont="1" applyFill="1" applyBorder="1" applyAlignment="1" applyProtection="1">
      <alignment/>
      <protection/>
    </xf>
    <xf numFmtId="0" fontId="3" fillId="2" borderId="15" xfId="0" applyFont="1" applyFill="1" applyBorder="1" applyAlignment="1" applyProtection="1">
      <alignment/>
      <protection/>
    </xf>
    <xf numFmtId="0" fontId="3" fillId="2" borderId="16" xfId="0" applyFont="1" applyFill="1" applyBorder="1" applyAlignment="1" applyProtection="1">
      <alignment/>
      <protection/>
    </xf>
    <xf numFmtId="0" fontId="6" fillId="2" borderId="0" xfId="0" applyFont="1" applyFill="1" applyAlignment="1" applyProtection="1">
      <alignment/>
      <protection/>
    </xf>
    <xf numFmtId="0" fontId="7" fillId="2" borderId="0" xfId="0" applyFont="1" applyFill="1" applyAlignment="1" applyProtection="1">
      <alignment/>
      <protection/>
    </xf>
    <xf numFmtId="0" fontId="8" fillId="2" borderId="0" xfId="0" applyFont="1" applyFill="1" applyAlignment="1" applyProtection="1">
      <alignment/>
      <protection/>
    </xf>
    <xf numFmtId="0" fontId="8" fillId="2" borderId="17" xfId="0" applyFont="1" applyFill="1" applyBorder="1" applyAlignment="1" applyProtection="1">
      <alignment/>
      <protection/>
    </xf>
    <xf numFmtId="0" fontId="8" fillId="2" borderId="11" xfId="0" applyFont="1" applyFill="1" applyBorder="1" applyAlignment="1" applyProtection="1">
      <alignment/>
      <protection/>
    </xf>
    <xf numFmtId="0" fontId="9" fillId="2" borderId="0" xfId="0" applyFont="1" applyFill="1" applyAlignment="1" applyProtection="1">
      <alignment/>
      <protection/>
    </xf>
    <xf numFmtId="0" fontId="6" fillId="2" borderId="18" xfId="0" applyFont="1" applyFill="1" applyBorder="1" applyAlignment="1" applyProtection="1">
      <alignment/>
      <protection/>
    </xf>
    <xf numFmtId="0" fontId="6" fillId="2" borderId="19" xfId="0" applyFont="1" applyFill="1" applyBorder="1" applyAlignment="1" applyProtection="1">
      <alignment/>
      <protection/>
    </xf>
    <xf numFmtId="0" fontId="8" fillId="2" borderId="20" xfId="0" applyFont="1" applyFill="1" applyBorder="1" applyAlignment="1" applyProtection="1">
      <alignment/>
      <protection/>
    </xf>
    <xf numFmtId="0" fontId="6" fillId="2" borderId="21" xfId="0" applyFont="1" applyFill="1" applyBorder="1" applyAlignment="1" applyProtection="1">
      <alignment/>
      <protection/>
    </xf>
    <xf numFmtId="0" fontId="6" fillId="2" borderId="1" xfId="0" applyFont="1" applyFill="1" applyBorder="1" applyAlignment="1" applyProtection="1">
      <alignment/>
      <protection/>
    </xf>
    <xf numFmtId="0" fontId="8" fillId="2" borderId="22" xfId="0" applyFont="1" applyFill="1" applyBorder="1" applyAlignment="1" applyProtection="1">
      <alignment/>
      <protection/>
    </xf>
    <xf numFmtId="0" fontId="4" fillId="2" borderId="23" xfId="0" applyFont="1" applyFill="1" applyBorder="1" applyAlignment="1" applyProtection="1">
      <alignment/>
      <protection/>
    </xf>
    <xf numFmtId="0" fontId="4" fillId="2" borderId="24" xfId="0" applyFont="1" applyFill="1" applyBorder="1" applyAlignment="1" applyProtection="1">
      <alignment/>
      <protection/>
    </xf>
    <xf numFmtId="0" fontId="4" fillId="2" borderId="25" xfId="0" applyFont="1" applyFill="1" applyBorder="1" applyAlignment="1" applyProtection="1">
      <alignment/>
      <protection/>
    </xf>
    <xf numFmtId="0" fontId="4" fillId="2" borderId="26" xfId="0" applyFont="1" applyFill="1" applyBorder="1" applyAlignment="1" applyProtection="1">
      <alignment/>
      <protection/>
    </xf>
    <xf numFmtId="0" fontId="4" fillId="2" borderId="27" xfId="0" applyFont="1" applyFill="1" applyBorder="1" applyAlignment="1" applyProtection="1">
      <alignment/>
      <protection/>
    </xf>
    <xf numFmtId="0" fontId="4" fillId="2" borderId="11" xfId="0" applyFont="1" applyFill="1" applyBorder="1" applyAlignment="1" applyProtection="1">
      <alignment/>
      <protection/>
    </xf>
    <xf numFmtId="0" fontId="4" fillId="2" borderId="28" xfId="0" applyFont="1" applyFill="1" applyBorder="1" applyAlignment="1" applyProtection="1">
      <alignment/>
      <protection/>
    </xf>
    <xf numFmtId="0" fontId="4" fillId="2" borderId="12" xfId="0" applyFont="1" applyFill="1" applyBorder="1" applyAlignment="1" applyProtection="1">
      <alignment/>
      <protection/>
    </xf>
    <xf numFmtId="0" fontId="4" fillId="2" borderId="9" xfId="0" applyFont="1" applyFill="1" applyBorder="1" applyAlignment="1" applyProtection="1">
      <alignment/>
      <protection/>
    </xf>
    <xf numFmtId="0" fontId="4" fillId="2" borderId="29" xfId="0" applyFont="1" applyFill="1" applyBorder="1" applyAlignment="1" applyProtection="1">
      <alignment/>
      <protection/>
    </xf>
    <xf numFmtId="0" fontId="4" fillId="2" borderId="30" xfId="0" applyFont="1" applyFill="1" applyBorder="1" applyAlignment="1" applyProtection="1">
      <alignment/>
      <protection/>
    </xf>
    <xf numFmtId="0" fontId="4" fillId="2" borderId="31" xfId="0" applyFont="1" applyFill="1" applyBorder="1" applyAlignment="1" applyProtection="1">
      <alignment/>
      <protection/>
    </xf>
    <xf numFmtId="0" fontId="4" fillId="2" borderId="32" xfId="0" applyFont="1" applyFill="1" applyBorder="1" applyAlignment="1" applyProtection="1">
      <alignment/>
      <protection/>
    </xf>
    <xf numFmtId="0" fontId="3" fillId="0" borderId="0" xfId="0" applyFont="1" applyAlignment="1" applyProtection="1">
      <alignment/>
      <protection/>
    </xf>
    <xf numFmtId="0" fontId="4" fillId="2" borderId="33" xfId="0" applyFont="1" applyFill="1" applyBorder="1" applyAlignment="1" applyProtection="1">
      <alignment/>
      <protection/>
    </xf>
    <xf numFmtId="0" fontId="4" fillId="2" borderId="34" xfId="0" applyFont="1" applyFill="1" applyBorder="1" applyAlignment="1" applyProtection="1">
      <alignment/>
      <protection/>
    </xf>
    <xf numFmtId="0" fontId="4" fillId="3" borderId="35" xfId="0" applyFont="1" applyFill="1" applyBorder="1" applyAlignment="1" applyProtection="1">
      <alignment/>
      <protection/>
    </xf>
    <xf numFmtId="0" fontId="4" fillId="2" borderId="35" xfId="0" applyFont="1" applyFill="1" applyBorder="1" applyAlignment="1" applyProtection="1">
      <alignment/>
      <protection/>
    </xf>
    <xf numFmtId="0" fontId="4" fillId="3" borderId="34" xfId="0" applyFont="1" applyFill="1" applyBorder="1" applyAlignment="1" applyProtection="1">
      <alignment/>
      <protection/>
    </xf>
    <xf numFmtId="0" fontId="4" fillId="2" borderId="36" xfId="0" applyFont="1" applyFill="1" applyBorder="1" applyAlignment="1" applyProtection="1">
      <alignment/>
      <protection/>
    </xf>
    <xf numFmtId="0" fontId="4" fillId="3" borderId="0" xfId="0" applyFont="1" applyFill="1" applyAlignment="1" applyProtection="1">
      <alignment/>
      <protection/>
    </xf>
    <xf numFmtId="5" fontId="4" fillId="2" borderId="3" xfId="0" applyNumberFormat="1" applyFont="1" applyFill="1" applyBorder="1" applyAlignment="1" applyProtection="1">
      <alignment/>
      <protection/>
    </xf>
    <xf numFmtId="164" fontId="4" fillId="2" borderId="4" xfId="0" applyNumberFormat="1" applyFont="1" applyFill="1" applyBorder="1" applyAlignment="1" applyProtection="1">
      <alignment/>
      <protection/>
    </xf>
    <xf numFmtId="164" fontId="4" fillId="2" borderId="37" xfId="0" applyNumberFormat="1" applyFont="1" applyFill="1" applyBorder="1" applyAlignment="1" applyProtection="1">
      <alignment/>
      <protection/>
    </xf>
    <xf numFmtId="0" fontId="4" fillId="2" borderId="4" xfId="0" applyFont="1" applyFill="1" applyBorder="1" applyAlignment="1" applyProtection="1">
      <alignment/>
      <protection/>
    </xf>
    <xf numFmtId="5" fontId="4" fillId="2" borderId="4" xfId="0" applyNumberFormat="1" applyFont="1" applyFill="1" applyBorder="1" applyAlignment="1" applyProtection="1">
      <alignment/>
      <protection/>
    </xf>
    <xf numFmtId="37" fontId="4" fillId="2" borderId="4" xfId="0" applyNumberFormat="1" applyFont="1" applyFill="1" applyBorder="1" applyAlignment="1" applyProtection="1">
      <alignment/>
      <protection/>
    </xf>
    <xf numFmtId="164" fontId="4" fillId="2" borderId="5" xfId="0" applyNumberFormat="1" applyFont="1" applyFill="1" applyBorder="1" applyAlignment="1" applyProtection="1">
      <alignment/>
      <protection/>
    </xf>
    <xf numFmtId="164" fontId="4" fillId="2" borderId="0" xfId="0" applyNumberFormat="1" applyFont="1" applyFill="1" applyAlignment="1" applyProtection="1">
      <alignment/>
      <protection/>
    </xf>
    <xf numFmtId="37" fontId="4" fillId="2" borderId="38" xfId="0" applyNumberFormat="1" applyFont="1" applyFill="1" applyBorder="1" applyAlignment="1" applyProtection="1">
      <alignment/>
      <protection/>
    </xf>
    <xf numFmtId="164" fontId="4" fillId="2" borderId="39" xfId="0" applyNumberFormat="1" applyFont="1" applyFill="1" applyBorder="1" applyAlignment="1" applyProtection="1">
      <alignment/>
      <protection/>
    </xf>
    <xf numFmtId="0" fontId="4" fillId="2" borderId="39" xfId="0" applyFont="1" applyFill="1" applyBorder="1" applyAlignment="1" applyProtection="1">
      <alignment/>
      <protection/>
    </xf>
    <xf numFmtId="37" fontId="4" fillId="2" borderId="39" xfId="0" applyNumberFormat="1" applyFont="1" applyFill="1" applyBorder="1" applyAlignment="1" applyProtection="1">
      <alignment/>
      <protection/>
    </xf>
    <xf numFmtId="0" fontId="4" fillId="2" borderId="40" xfId="0" applyFont="1" applyFill="1" applyBorder="1" applyAlignment="1" applyProtection="1">
      <alignment/>
      <protection/>
    </xf>
    <xf numFmtId="164" fontId="4" fillId="2" borderId="40" xfId="0" applyNumberFormat="1" applyFont="1" applyFill="1" applyBorder="1" applyAlignment="1" applyProtection="1">
      <alignment/>
      <protection/>
    </xf>
    <xf numFmtId="0" fontId="4" fillId="2" borderId="41" xfId="0" applyFont="1" applyFill="1" applyBorder="1" applyAlignment="1" applyProtection="1">
      <alignment/>
      <protection/>
    </xf>
    <xf numFmtId="5" fontId="4" fillId="2" borderId="0" xfId="0" applyNumberFormat="1" applyFont="1" applyFill="1" applyAlignment="1" applyProtection="1">
      <alignment/>
      <protection/>
    </xf>
    <xf numFmtId="165" fontId="4" fillId="2" borderId="0" xfId="0" applyNumberFormat="1" applyFont="1" applyFill="1" applyAlignment="1" applyProtection="1">
      <alignment/>
      <protection/>
    </xf>
    <xf numFmtId="0" fontId="4" fillId="2" borderId="42" xfId="0" applyFont="1" applyFill="1" applyBorder="1" applyAlignment="1" applyProtection="1">
      <alignment/>
      <protection/>
    </xf>
    <xf numFmtId="0" fontId="4" fillId="2" borderId="43" xfId="0" applyFont="1" applyFill="1" applyBorder="1" applyAlignment="1" applyProtection="1">
      <alignment/>
      <protection/>
    </xf>
    <xf numFmtId="0" fontId="10" fillId="2" borderId="0" xfId="0" applyFont="1" applyFill="1" applyAlignment="1" applyProtection="1">
      <alignment/>
      <protection/>
    </xf>
    <xf numFmtId="0" fontId="3" fillId="2" borderId="18" xfId="0" applyFont="1" applyFill="1" applyBorder="1" applyAlignment="1" applyProtection="1">
      <alignment/>
      <protection/>
    </xf>
    <xf numFmtId="0" fontId="3" fillId="2" borderId="19" xfId="0" applyFont="1" applyFill="1" applyBorder="1" applyAlignment="1" applyProtection="1">
      <alignment/>
      <protection/>
    </xf>
    <xf numFmtId="0" fontId="3" fillId="2" borderId="20" xfId="0" applyFont="1" applyFill="1" applyBorder="1" applyAlignment="1" applyProtection="1">
      <alignment/>
      <protection/>
    </xf>
    <xf numFmtId="0" fontId="3" fillId="2" borderId="44" xfId="0" applyFont="1" applyFill="1" applyBorder="1" applyAlignment="1" applyProtection="1">
      <alignment/>
      <protection/>
    </xf>
    <xf numFmtId="0" fontId="3" fillId="2" borderId="45" xfId="0" applyFont="1" applyFill="1" applyBorder="1" applyAlignment="1" applyProtection="1">
      <alignment/>
      <protection/>
    </xf>
    <xf numFmtId="0" fontId="3" fillId="2" borderId="46" xfId="0" applyFont="1" applyFill="1" applyBorder="1" applyAlignment="1" applyProtection="1">
      <alignment horizontal="centerContinuous"/>
      <protection/>
    </xf>
    <xf numFmtId="0" fontId="3" fillId="2" borderId="47" xfId="0" applyFont="1" applyFill="1" applyBorder="1" applyAlignment="1" applyProtection="1">
      <alignment horizontal="centerContinuous"/>
      <protection/>
    </xf>
    <xf numFmtId="0" fontId="3" fillId="2" borderId="21" xfId="0" applyFont="1" applyFill="1" applyBorder="1" applyAlignment="1" applyProtection="1">
      <alignment/>
      <protection/>
    </xf>
    <xf numFmtId="0" fontId="3" fillId="2" borderId="22" xfId="0" applyFont="1" applyFill="1" applyBorder="1" applyAlignment="1" applyProtection="1">
      <alignment/>
      <protection/>
    </xf>
    <xf numFmtId="37" fontId="3" fillId="2" borderId="45" xfId="0" applyNumberFormat="1" applyFont="1" applyFill="1" applyBorder="1" applyAlignment="1" applyProtection="1">
      <alignment/>
      <protection/>
    </xf>
    <xf numFmtId="37" fontId="3" fillId="2" borderId="44" xfId="0" applyNumberFormat="1" applyFont="1" applyFill="1" applyBorder="1" applyAlignment="1" applyProtection="1">
      <alignment/>
      <protection/>
    </xf>
    <xf numFmtId="164" fontId="3" fillId="2" borderId="45" xfId="0" applyNumberFormat="1" applyFont="1" applyFill="1" applyBorder="1" applyAlignment="1" applyProtection="1">
      <alignment/>
      <protection/>
    </xf>
    <xf numFmtId="5" fontId="3" fillId="2" borderId="1" xfId="0" applyNumberFormat="1" applyFont="1" applyFill="1" applyBorder="1" applyAlignment="1" applyProtection="1">
      <alignment/>
      <protection/>
    </xf>
    <xf numFmtId="164" fontId="3" fillId="2" borderId="1" xfId="0" applyNumberFormat="1" applyFont="1" applyFill="1" applyBorder="1" applyAlignment="1" applyProtection="1">
      <alignment/>
      <protection/>
    </xf>
    <xf numFmtId="37" fontId="3" fillId="2" borderId="1" xfId="0" applyNumberFormat="1" applyFont="1" applyFill="1" applyBorder="1" applyAlignment="1" applyProtection="1">
      <alignment/>
      <protection/>
    </xf>
    <xf numFmtId="37" fontId="4" fillId="2" borderId="0" xfId="0" applyNumberFormat="1" applyFont="1" applyFill="1" applyAlignment="1" applyProtection="1">
      <alignment/>
      <protection/>
    </xf>
    <xf numFmtId="5" fontId="3" fillId="2" borderId="19" xfId="0" applyNumberFormat="1" applyFont="1" applyFill="1" applyBorder="1" applyAlignment="1" applyProtection="1">
      <alignment/>
      <protection/>
    </xf>
    <xf numFmtId="164" fontId="3" fillId="2" borderId="19" xfId="0" applyNumberFormat="1" applyFont="1" applyFill="1" applyBorder="1" applyAlignment="1" applyProtection="1">
      <alignment/>
      <protection/>
    </xf>
    <xf numFmtId="37" fontId="3" fillId="2" borderId="19" xfId="0" applyNumberFormat="1" applyFont="1" applyFill="1" applyBorder="1" applyAlignment="1" applyProtection="1">
      <alignment/>
      <protection/>
    </xf>
    <xf numFmtId="0" fontId="4" fillId="3" borderId="2" xfId="0" applyFont="1" applyFill="1" applyBorder="1" applyAlignment="1" applyProtection="1">
      <alignment/>
      <protection/>
    </xf>
    <xf numFmtId="0" fontId="4" fillId="3" borderId="46" xfId="0" applyFont="1" applyFill="1" applyBorder="1" applyAlignment="1" applyProtection="1">
      <alignment/>
      <protection/>
    </xf>
    <xf numFmtId="0" fontId="4" fillId="3" borderId="47" xfId="0" applyFont="1" applyFill="1" applyBorder="1" applyAlignment="1" applyProtection="1">
      <alignment/>
      <protection/>
    </xf>
    <xf numFmtId="0" fontId="4" fillId="2" borderId="6" xfId="0" applyFont="1" applyFill="1" applyBorder="1" applyAlignment="1" applyProtection="1">
      <alignment/>
      <protection/>
    </xf>
    <xf numFmtId="0" fontId="4" fillId="2" borderId="7" xfId="0" applyFont="1" applyFill="1" applyBorder="1" applyAlignment="1" applyProtection="1">
      <alignment/>
      <protection/>
    </xf>
    <xf numFmtId="0" fontId="4" fillId="3" borderId="13" xfId="0" applyFont="1" applyFill="1" applyBorder="1" applyAlignment="1" applyProtection="1">
      <alignment/>
      <protection/>
    </xf>
    <xf numFmtId="0" fontId="4" fillId="3" borderId="15" xfId="0" applyFont="1" applyFill="1" applyBorder="1" applyAlignment="1" applyProtection="1">
      <alignment/>
      <protection/>
    </xf>
    <xf numFmtId="0" fontId="4" fillId="3" borderId="16" xfId="0" applyFont="1" applyFill="1" applyBorder="1" applyAlignment="1" applyProtection="1">
      <alignment/>
      <protection/>
    </xf>
    <xf numFmtId="0" fontId="6" fillId="2" borderId="9" xfId="0" applyFont="1" applyFill="1" applyBorder="1" applyAlignment="1" applyProtection="1">
      <alignment/>
      <protection/>
    </xf>
    <xf numFmtId="0" fontId="6" fillId="2" borderId="48" xfId="0" applyFont="1" applyFill="1" applyBorder="1" applyAlignment="1" applyProtection="1">
      <alignment/>
      <protection/>
    </xf>
    <xf numFmtId="0" fontId="6" fillId="2" borderId="49" xfId="0" applyFont="1" applyFill="1" applyBorder="1" applyAlignment="1" applyProtection="1">
      <alignment/>
      <protection/>
    </xf>
    <xf numFmtId="0" fontId="6" fillId="2" borderId="50" xfId="0" applyFont="1" applyFill="1" applyBorder="1" applyAlignment="1" applyProtection="1">
      <alignment/>
      <protection/>
    </xf>
    <xf numFmtId="0" fontId="3" fillId="2" borderId="6" xfId="0" applyFont="1" applyFill="1" applyBorder="1" applyAlignment="1" applyProtection="1">
      <alignment horizontal="center"/>
      <protection/>
    </xf>
    <xf numFmtId="0" fontId="3" fillId="2" borderId="0" xfId="0" applyFont="1" applyFill="1" applyAlignment="1" applyProtection="1">
      <alignment horizontal="center"/>
      <protection/>
    </xf>
    <xf numFmtId="0" fontId="3" fillId="2" borderId="11" xfId="0" applyFont="1" applyFill="1" applyBorder="1" applyAlignment="1" applyProtection="1">
      <alignment horizontal="center"/>
      <protection/>
    </xf>
    <xf numFmtId="0" fontId="3" fillId="2" borderId="7" xfId="0" applyFont="1" applyFill="1" applyBorder="1" applyAlignment="1" applyProtection="1">
      <alignment horizontal="center"/>
      <protection/>
    </xf>
    <xf numFmtId="0" fontId="4" fillId="2" borderId="0" xfId="0" applyFont="1" applyFill="1" applyAlignment="1" applyProtection="1">
      <alignment horizontal="center"/>
      <protection/>
    </xf>
    <xf numFmtId="0" fontId="4" fillId="2" borderId="0" xfId="0" applyFont="1" applyFill="1" applyAlignment="1" applyProtection="1">
      <alignment wrapText="1"/>
      <protection/>
    </xf>
    <xf numFmtId="0" fontId="4" fillId="2" borderId="3" xfId="0" applyFont="1" applyFill="1" applyBorder="1" applyAlignment="1" applyProtection="1">
      <alignment horizontal="center"/>
      <protection/>
    </xf>
    <xf numFmtId="0" fontId="4" fillId="2" borderId="43" xfId="0" applyFont="1" applyFill="1" applyBorder="1" applyAlignment="1" applyProtection="1">
      <alignment horizontal="center"/>
      <protection/>
    </xf>
    <xf numFmtId="0" fontId="11" fillId="2" borderId="0" xfId="0" applyFont="1" applyFill="1" applyAlignment="1" applyProtection="1">
      <alignment horizontal="centerContinuous"/>
      <protection/>
    </xf>
    <xf numFmtId="0" fontId="12" fillId="2" borderId="0" xfId="0" applyFont="1" applyFill="1" applyAlignment="1" applyProtection="1">
      <alignment horizontal="centerContinuous"/>
      <protection/>
    </xf>
    <xf numFmtId="0" fontId="12" fillId="2" borderId="0" xfId="0" applyFont="1" applyFill="1" applyAlignment="1" applyProtection="1">
      <alignment/>
      <protection/>
    </xf>
    <xf numFmtId="0" fontId="13" fillId="0" borderId="0" xfId="0" applyFont="1" applyAlignment="1">
      <alignment/>
    </xf>
    <xf numFmtId="0" fontId="14" fillId="2" borderId="0" xfId="0" applyFont="1" applyFill="1" applyAlignment="1" applyProtection="1">
      <alignment horizontal="centerContinuous"/>
      <protection/>
    </xf>
    <xf numFmtId="0" fontId="12" fillId="2" borderId="1" xfId="0" applyFont="1" applyFill="1" applyBorder="1" applyAlignment="1" applyProtection="1">
      <alignment/>
      <protection/>
    </xf>
    <xf numFmtId="0" fontId="12" fillId="2" borderId="1" xfId="0" applyFont="1" applyFill="1" applyBorder="1" applyAlignment="1" applyProtection="1">
      <alignment horizontal="centerContinuous"/>
      <protection/>
    </xf>
    <xf numFmtId="0" fontId="12" fillId="2" borderId="2" xfId="0" applyFont="1" applyFill="1" applyBorder="1" applyAlignment="1" applyProtection="1">
      <alignment/>
      <protection/>
    </xf>
    <xf numFmtId="0" fontId="12" fillId="2" borderId="3" xfId="0" applyFont="1" applyFill="1" applyBorder="1" applyAlignment="1" applyProtection="1">
      <alignment horizontal="centerContinuous"/>
      <protection/>
    </xf>
    <xf numFmtId="0" fontId="12" fillId="2" borderId="4" xfId="0" applyFont="1" applyFill="1" applyBorder="1" applyAlignment="1" applyProtection="1">
      <alignment horizontal="centerContinuous"/>
      <protection/>
    </xf>
    <xf numFmtId="0" fontId="12" fillId="2" borderId="5" xfId="0" applyFont="1" applyFill="1" applyBorder="1" applyAlignment="1" applyProtection="1">
      <alignment horizontal="centerContinuous"/>
      <protection/>
    </xf>
    <xf numFmtId="0" fontId="12" fillId="2" borderId="3" xfId="0" applyFont="1" applyFill="1" applyBorder="1" applyAlignment="1" applyProtection="1">
      <alignment/>
      <protection/>
    </xf>
    <xf numFmtId="0" fontId="12" fillId="2" borderId="4" xfId="0" applyFont="1" applyFill="1" applyBorder="1" applyAlignment="1" applyProtection="1">
      <alignment/>
      <protection/>
    </xf>
    <xf numFmtId="0" fontId="12" fillId="2" borderId="6" xfId="0" applyFont="1" applyFill="1" applyBorder="1" applyAlignment="1" applyProtection="1">
      <alignment/>
      <protection/>
    </xf>
    <xf numFmtId="0" fontId="12" fillId="2" borderId="6" xfId="0" applyFont="1" applyFill="1" applyBorder="1" applyAlignment="1" applyProtection="1">
      <alignment horizontal="centerContinuous"/>
      <protection/>
    </xf>
    <xf numFmtId="0" fontId="12" fillId="2" borderId="7" xfId="0" applyFont="1" applyFill="1" applyBorder="1" applyAlignment="1" applyProtection="1">
      <alignment horizontal="centerContinuous"/>
      <protection/>
    </xf>
    <xf numFmtId="0" fontId="12" fillId="2" borderId="7" xfId="0" applyFont="1" applyFill="1" applyBorder="1" applyAlignment="1" applyProtection="1">
      <alignment/>
      <protection/>
    </xf>
    <xf numFmtId="0" fontId="15" fillId="2" borderId="8" xfId="0" applyFont="1" applyFill="1" applyBorder="1" applyAlignment="1" applyProtection="1">
      <alignment/>
      <protection/>
    </xf>
    <xf numFmtId="0" fontId="15" fillId="2" borderId="9" xfId="0" applyFont="1" applyFill="1" applyBorder="1" applyAlignment="1" applyProtection="1">
      <alignment/>
      <protection/>
    </xf>
    <xf numFmtId="0" fontId="15" fillId="2" borderId="10" xfId="0" applyFont="1" applyFill="1" applyBorder="1" applyAlignment="1" applyProtection="1">
      <alignment/>
      <protection/>
    </xf>
    <xf numFmtId="0" fontId="15" fillId="2" borderId="9" xfId="0" applyFont="1" applyFill="1" applyBorder="1" applyAlignment="1" applyProtection="1">
      <alignment horizontal="centerContinuous"/>
      <protection/>
    </xf>
    <xf numFmtId="0" fontId="15" fillId="2" borderId="10" xfId="0" applyFont="1" applyFill="1" applyBorder="1" applyAlignment="1" applyProtection="1">
      <alignment horizontal="centerContinuous"/>
      <protection/>
    </xf>
    <xf numFmtId="0" fontId="12" fillId="2" borderId="11" xfId="0" applyFont="1" applyFill="1" applyBorder="1" applyAlignment="1" applyProtection="1">
      <alignment/>
      <protection/>
    </xf>
    <xf numFmtId="0" fontId="12" fillId="2" borderId="11" xfId="0" applyFont="1" applyFill="1" applyBorder="1" applyAlignment="1" applyProtection="1">
      <alignment horizontal="centerContinuous"/>
      <protection/>
    </xf>
    <xf numFmtId="0" fontId="12" fillId="2" borderId="6" xfId="0" applyFont="1" applyFill="1" applyBorder="1" applyAlignment="1" applyProtection="1">
      <alignment horizontal="center"/>
      <protection/>
    </xf>
    <xf numFmtId="0" fontId="12" fillId="2" borderId="0" xfId="0" applyFont="1" applyFill="1" applyAlignment="1" applyProtection="1">
      <alignment horizontal="center"/>
      <protection/>
    </xf>
    <xf numFmtId="0" fontId="12" fillId="2" borderId="12" xfId="0" applyFont="1" applyFill="1" applyBorder="1" applyAlignment="1" applyProtection="1">
      <alignment/>
      <protection/>
    </xf>
    <xf numFmtId="0" fontId="12" fillId="2" borderId="9" xfId="0" applyFont="1" applyFill="1" applyBorder="1" applyAlignment="1" applyProtection="1">
      <alignment/>
      <protection/>
    </xf>
    <xf numFmtId="0" fontId="12" fillId="2" borderId="10" xfId="0" applyFont="1" applyFill="1" applyBorder="1" applyAlignment="1" applyProtection="1">
      <alignment/>
      <protection/>
    </xf>
    <xf numFmtId="0" fontId="12" fillId="2" borderId="11" xfId="0" applyFont="1" applyFill="1" applyBorder="1" applyAlignment="1" applyProtection="1">
      <alignment horizontal="center"/>
      <protection/>
    </xf>
    <xf numFmtId="0" fontId="12" fillId="2" borderId="7" xfId="0" applyFont="1" applyFill="1" applyBorder="1" applyAlignment="1" applyProtection="1">
      <alignment horizontal="center"/>
      <protection/>
    </xf>
    <xf numFmtId="0" fontId="14" fillId="2" borderId="0" xfId="0" applyFont="1" applyFill="1" applyAlignment="1" applyProtection="1">
      <alignment horizontal="center"/>
      <protection/>
    </xf>
    <xf numFmtId="0" fontId="12" fillId="2" borderId="8" xfId="0" applyFont="1" applyFill="1" applyBorder="1" applyAlignment="1" applyProtection="1">
      <alignment/>
      <protection/>
    </xf>
    <xf numFmtId="5" fontId="12" fillId="2" borderId="6" xfId="0" applyNumberFormat="1" applyFont="1" applyFill="1" applyBorder="1" applyAlignment="1" applyProtection="1">
      <alignment/>
      <protection/>
    </xf>
    <xf numFmtId="164" fontId="12" fillId="2" borderId="11" xfId="0" applyNumberFormat="1" applyFont="1" applyFill="1" applyBorder="1" applyAlignment="1" applyProtection="1">
      <alignment/>
      <protection/>
    </xf>
    <xf numFmtId="164" fontId="12" fillId="2" borderId="0" xfId="0" applyNumberFormat="1" applyFont="1" applyFill="1" applyAlignment="1" applyProtection="1">
      <alignment/>
      <protection/>
    </xf>
    <xf numFmtId="164" fontId="12" fillId="2" borderId="7" xfId="0" applyNumberFormat="1" applyFont="1" applyFill="1" applyBorder="1" applyAlignment="1" applyProtection="1">
      <alignment/>
      <protection/>
    </xf>
    <xf numFmtId="5" fontId="12" fillId="2" borderId="0" xfId="0" applyNumberFormat="1" applyFont="1" applyFill="1" applyAlignment="1" applyProtection="1">
      <alignment/>
      <protection/>
    </xf>
    <xf numFmtId="37" fontId="12" fillId="2" borderId="0" xfId="0" applyNumberFormat="1" applyFont="1" applyFill="1" applyAlignment="1" applyProtection="1">
      <alignment/>
      <protection/>
    </xf>
    <xf numFmtId="5" fontId="12" fillId="2" borderId="8" xfId="0" applyNumberFormat="1" applyFont="1" applyFill="1" applyBorder="1" applyAlignment="1" applyProtection="1">
      <alignment/>
      <protection/>
    </xf>
    <xf numFmtId="164" fontId="12" fillId="2" borderId="12" xfId="0" applyNumberFormat="1" applyFont="1" applyFill="1" applyBorder="1" applyAlignment="1" applyProtection="1">
      <alignment/>
      <protection/>
    </xf>
    <xf numFmtId="164" fontId="12" fillId="2" borderId="9" xfId="0" applyNumberFormat="1" applyFont="1" applyFill="1" applyBorder="1" applyAlignment="1" applyProtection="1">
      <alignment/>
      <protection/>
    </xf>
    <xf numFmtId="164" fontId="12" fillId="2" borderId="10" xfId="0" applyNumberFormat="1" applyFont="1" applyFill="1" applyBorder="1" applyAlignment="1" applyProtection="1">
      <alignment/>
      <protection/>
    </xf>
    <xf numFmtId="5" fontId="12" fillId="2" borderId="9" xfId="0" applyNumberFormat="1" applyFont="1" applyFill="1" applyBorder="1" applyAlignment="1" applyProtection="1">
      <alignment/>
      <protection/>
    </xf>
    <xf numFmtId="37" fontId="12" fillId="2" borderId="9" xfId="0" applyNumberFormat="1" applyFont="1" applyFill="1" applyBorder="1" applyAlignment="1" applyProtection="1">
      <alignment/>
      <protection/>
    </xf>
    <xf numFmtId="0" fontId="12" fillId="2" borderId="13" xfId="0" applyFont="1" applyFill="1" applyBorder="1" applyAlignment="1" applyProtection="1">
      <alignment/>
      <protection/>
    </xf>
    <xf numFmtId="0" fontId="12" fillId="2" borderId="14" xfId="0" applyFont="1" applyFill="1" applyBorder="1" applyAlignment="1" applyProtection="1">
      <alignment/>
      <protection/>
    </xf>
    <xf numFmtId="0" fontId="12" fillId="2" borderId="15" xfId="0" applyFont="1" applyFill="1" applyBorder="1" applyAlignment="1" applyProtection="1">
      <alignment/>
      <protection/>
    </xf>
    <xf numFmtId="0" fontId="12" fillId="2" borderId="16" xfId="0" applyFont="1" applyFill="1" applyBorder="1" applyAlignment="1" applyProtection="1">
      <alignment/>
      <protection/>
    </xf>
    <xf numFmtId="0" fontId="14" fillId="2" borderId="0" xfId="0" applyFont="1" applyFill="1" applyAlignment="1" applyProtection="1">
      <alignment/>
      <protection/>
    </xf>
    <xf numFmtId="0" fontId="14"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2:AC393"/>
  <sheetViews>
    <sheetView tabSelected="1" defaultGridColor="0" zoomScale="125" zoomScaleNormal="125" colorId="22" workbookViewId="0" topLeftCell="A1">
      <selection activeCell="A2" sqref="A2"/>
    </sheetView>
  </sheetViews>
  <sheetFormatPr defaultColWidth="4.75390625" defaultRowHeight="12.75"/>
  <cols>
    <col min="1" max="1" width="23.75390625" style="141" customWidth="1"/>
    <col min="2" max="2" width="11.75390625" style="141" customWidth="1"/>
    <col min="3" max="7" width="4.75390625" style="141" customWidth="1"/>
    <col min="8" max="8" width="1.75390625" style="141" customWidth="1"/>
    <col min="9" max="9" width="10.75390625" style="141" customWidth="1"/>
    <col min="10" max="14" width="4.75390625" style="141" customWidth="1"/>
    <col min="15" max="15" width="1.75390625" style="141" customWidth="1"/>
    <col min="16" max="16" width="10.75390625" style="141" customWidth="1"/>
    <col min="17" max="21" width="4.75390625" style="141" customWidth="1"/>
    <col min="22" max="22" width="1.75390625" style="141" customWidth="1"/>
    <col min="23" max="23" width="10.75390625" style="141" customWidth="1"/>
    <col min="24" max="16384" width="4.75390625" style="141" customWidth="1"/>
  </cols>
  <sheetData>
    <row r="2" spans="1:29" ht="16.5" customHeight="1">
      <c r="A2" s="138" t="s">
        <v>598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40"/>
    </row>
    <row r="3" spans="1:29" ht="3"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40"/>
    </row>
    <row r="4" spans="1:29" ht="16.5" customHeight="1">
      <c r="A4" s="142" t="s">
        <v>599</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40"/>
    </row>
    <row r="5" spans="1:29" ht="3"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40"/>
    </row>
    <row r="6" spans="1:29" ht="13.5" customHeight="1">
      <c r="A6" s="139" t="s">
        <v>600</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40"/>
    </row>
    <row r="7" spans="1:29" ht="3" customHeight="1" thickBot="1">
      <c r="A7" s="143"/>
      <c r="B7" s="144"/>
      <c r="C7" s="144"/>
      <c r="D7" s="144"/>
      <c r="E7" s="144"/>
      <c r="F7" s="144"/>
      <c r="G7" s="144"/>
      <c r="H7" s="143"/>
      <c r="I7" s="143"/>
      <c r="J7" s="143"/>
      <c r="K7" s="143"/>
      <c r="L7" s="143"/>
      <c r="M7" s="143"/>
      <c r="N7" s="143"/>
      <c r="O7" s="143"/>
      <c r="P7" s="143"/>
      <c r="Q7" s="143"/>
      <c r="R7" s="143"/>
      <c r="S7" s="143"/>
      <c r="T7" s="143"/>
      <c r="U7" s="143"/>
      <c r="V7" s="143"/>
      <c r="W7" s="143"/>
      <c r="X7" s="143"/>
      <c r="Y7" s="143"/>
      <c r="Z7" s="143"/>
      <c r="AA7" s="143"/>
      <c r="AB7" s="143"/>
      <c r="AC7" s="140"/>
    </row>
    <row r="8" spans="1:29" ht="15" customHeight="1" thickBot="1" thickTop="1">
      <c r="A8" s="145" t="s">
        <v>601</v>
      </c>
      <c r="B8" s="146" t="s">
        <v>602</v>
      </c>
      <c r="C8" s="147"/>
      <c r="D8" s="147"/>
      <c r="E8" s="147"/>
      <c r="F8" s="147"/>
      <c r="G8" s="148"/>
      <c r="H8" s="149"/>
      <c r="I8" s="147" t="s">
        <v>603</v>
      </c>
      <c r="J8" s="147"/>
      <c r="K8" s="147"/>
      <c r="L8" s="147"/>
      <c r="M8" s="147"/>
      <c r="N8" s="147"/>
      <c r="O8" s="147"/>
      <c r="P8" s="147"/>
      <c r="Q8" s="147"/>
      <c r="R8" s="147"/>
      <c r="S8" s="147"/>
      <c r="T8" s="147"/>
      <c r="U8" s="148"/>
      <c r="V8" s="150"/>
      <c r="W8" s="147" t="s">
        <v>604</v>
      </c>
      <c r="X8" s="147"/>
      <c r="Y8" s="147"/>
      <c r="Z8" s="147"/>
      <c r="AA8" s="147"/>
      <c r="AB8" s="148"/>
      <c r="AC8" s="140"/>
    </row>
    <row r="9" spans="1:29" ht="3" customHeight="1" thickTop="1">
      <c r="A9" s="151"/>
      <c r="B9" s="152"/>
      <c r="C9" s="139"/>
      <c r="D9" s="139"/>
      <c r="E9" s="139"/>
      <c r="F9" s="139"/>
      <c r="G9" s="153"/>
      <c r="H9" s="151"/>
      <c r="I9" s="140"/>
      <c r="J9" s="140"/>
      <c r="K9" s="140"/>
      <c r="L9" s="140"/>
      <c r="M9" s="140"/>
      <c r="N9" s="154"/>
      <c r="O9" s="140"/>
      <c r="P9" s="140"/>
      <c r="Q9" s="140"/>
      <c r="R9" s="140"/>
      <c r="S9" s="140"/>
      <c r="T9" s="140"/>
      <c r="U9" s="154"/>
      <c r="V9" s="140"/>
      <c r="W9" s="140"/>
      <c r="X9" s="140"/>
      <c r="Y9" s="140"/>
      <c r="Z9" s="140"/>
      <c r="AA9" s="140"/>
      <c r="AB9" s="154"/>
      <c r="AC9" s="140"/>
    </row>
    <row r="10" spans="1:29" ht="12" customHeight="1">
      <c r="A10" s="151"/>
      <c r="B10" s="152" t="s">
        <v>605</v>
      </c>
      <c r="C10" s="139"/>
      <c r="D10" s="139"/>
      <c r="E10" s="139"/>
      <c r="F10" s="139"/>
      <c r="G10" s="153"/>
      <c r="H10" s="151"/>
      <c r="I10" s="139" t="s">
        <v>605</v>
      </c>
      <c r="J10" s="139"/>
      <c r="K10" s="139"/>
      <c r="L10" s="139"/>
      <c r="M10" s="139"/>
      <c r="N10" s="153"/>
      <c r="O10" s="140"/>
      <c r="P10" s="139" t="s">
        <v>606</v>
      </c>
      <c r="Q10" s="139"/>
      <c r="R10" s="139"/>
      <c r="S10" s="139"/>
      <c r="T10" s="139"/>
      <c r="U10" s="153"/>
      <c r="V10" s="140"/>
      <c r="W10" s="139" t="s">
        <v>605</v>
      </c>
      <c r="X10" s="139"/>
      <c r="Y10" s="139"/>
      <c r="Z10" s="139"/>
      <c r="AA10" s="139"/>
      <c r="AB10" s="153"/>
      <c r="AC10" s="140"/>
    </row>
    <row r="11" spans="1:29" ht="12" customHeight="1">
      <c r="A11" s="151"/>
      <c r="B11" s="152" t="s">
        <v>607</v>
      </c>
      <c r="C11" s="139"/>
      <c r="D11" s="139"/>
      <c r="E11" s="139"/>
      <c r="F11" s="139"/>
      <c r="G11" s="153"/>
      <c r="H11" s="151"/>
      <c r="I11" s="139" t="s">
        <v>607</v>
      </c>
      <c r="J11" s="139"/>
      <c r="K11" s="139"/>
      <c r="L11" s="139"/>
      <c r="M11" s="139"/>
      <c r="N11" s="153"/>
      <c r="O11" s="140"/>
      <c r="P11" s="139" t="s">
        <v>608</v>
      </c>
      <c r="Q11" s="139"/>
      <c r="R11" s="139"/>
      <c r="S11" s="139"/>
      <c r="T11" s="139"/>
      <c r="U11" s="153"/>
      <c r="V11" s="140"/>
      <c r="W11" s="139" t="s">
        <v>607</v>
      </c>
      <c r="X11" s="139"/>
      <c r="Y11" s="139"/>
      <c r="Z11" s="139"/>
      <c r="AA11" s="139"/>
      <c r="AB11" s="153"/>
      <c r="AC11" s="140"/>
    </row>
    <row r="12" spans="1:29" ht="3" customHeight="1">
      <c r="A12" s="151"/>
      <c r="B12" s="155"/>
      <c r="C12" s="156"/>
      <c r="D12" s="156"/>
      <c r="E12" s="156"/>
      <c r="F12" s="156"/>
      <c r="G12" s="157"/>
      <c r="H12" s="155"/>
      <c r="I12" s="156"/>
      <c r="J12" s="156"/>
      <c r="K12" s="156"/>
      <c r="L12" s="156"/>
      <c r="M12" s="156"/>
      <c r="N12" s="157"/>
      <c r="O12" s="156"/>
      <c r="P12" s="158"/>
      <c r="Q12" s="158"/>
      <c r="R12" s="158"/>
      <c r="S12" s="158"/>
      <c r="T12" s="158"/>
      <c r="U12" s="159"/>
      <c r="V12" s="156"/>
      <c r="W12" s="156"/>
      <c r="X12" s="156"/>
      <c r="Y12" s="156"/>
      <c r="Z12" s="156"/>
      <c r="AA12" s="156"/>
      <c r="AB12" s="157"/>
      <c r="AC12" s="140"/>
    </row>
    <row r="13" spans="1:29" ht="3" customHeight="1">
      <c r="A13" s="151"/>
      <c r="B13" s="151"/>
      <c r="C13" s="160"/>
      <c r="D13" s="140"/>
      <c r="E13" s="140"/>
      <c r="F13" s="140"/>
      <c r="G13" s="154"/>
      <c r="H13" s="151"/>
      <c r="I13" s="140"/>
      <c r="J13" s="160"/>
      <c r="K13" s="140"/>
      <c r="L13" s="140"/>
      <c r="M13" s="140"/>
      <c r="N13" s="154"/>
      <c r="O13" s="140"/>
      <c r="P13" s="140"/>
      <c r="Q13" s="161"/>
      <c r="R13" s="139"/>
      <c r="S13" s="139"/>
      <c r="T13" s="139"/>
      <c r="U13" s="153"/>
      <c r="V13" s="140"/>
      <c r="W13" s="140"/>
      <c r="X13" s="160"/>
      <c r="Y13" s="140"/>
      <c r="Z13" s="140"/>
      <c r="AA13" s="140"/>
      <c r="AB13" s="154"/>
      <c r="AC13" s="140"/>
    </row>
    <row r="14" spans="1:29" ht="12" customHeight="1">
      <c r="A14" s="151"/>
      <c r="B14" s="162" t="s">
        <v>609</v>
      </c>
      <c r="C14" s="161" t="s">
        <v>610</v>
      </c>
      <c r="D14" s="139"/>
      <c r="E14" s="139"/>
      <c r="F14" s="139"/>
      <c r="G14" s="153"/>
      <c r="H14" s="151"/>
      <c r="I14" s="163" t="s">
        <v>611</v>
      </c>
      <c r="J14" s="161" t="s">
        <v>610</v>
      </c>
      <c r="K14" s="139"/>
      <c r="L14" s="139"/>
      <c r="M14" s="139"/>
      <c r="N14" s="153"/>
      <c r="O14" s="140"/>
      <c r="P14" s="163" t="s">
        <v>611</v>
      </c>
      <c r="Q14" s="161" t="s">
        <v>610</v>
      </c>
      <c r="R14" s="139"/>
      <c r="S14" s="139"/>
      <c r="T14" s="139"/>
      <c r="U14" s="153"/>
      <c r="V14" s="140"/>
      <c r="W14" s="163" t="s">
        <v>612</v>
      </c>
      <c r="X14" s="161" t="s">
        <v>610</v>
      </c>
      <c r="Y14" s="139"/>
      <c r="Z14" s="139"/>
      <c r="AA14" s="139"/>
      <c r="AB14" s="153"/>
      <c r="AC14" s="140"/>
    </row>
    <row r="15" spans="1:29" ht="3" customHeight="1">
      <c r="A15" s="151"/>
      <c r="B15" s="151"/>
      <c r="C15" s="164"/>
      <c r="D15" s="165"/>
      <c r="E15" s="165"/>
      <c r="F15" s="165"/>
      <c r="G15" s="166"/>
      <c r="H15" s="151"/>
      <c r="I15" s="140"/>
      <c r="J15" s="164"/>
      <c r="K15" s="165"/>
      <c r="L15" s="165"/>
      <c r="M15" s="165"/>
      <c r="N15" s="166"/>
      <c r="O15" s="140"/>
      <c r="P15" s="140"/>
      <c r="Q15" s="164"/>
      <c r="R15" s="165"/>
      <c r="S15" s="165"/>
      <c r="T15" s="165"/>
      <c r="U15" s="166"/>
      <c r="V15" s="140"/>
      <c r="W15" s="140"/>
      <c r="X15" s="164"/>
      <c r="Y15" s="165"/>
      <c r="Z15" s="165"/>
      <c r="AA15" s="165"/>
      <c r="AB15" s="166"/>
      <c r="AC15" s="140"/>
    </row>
    <row r="16" spans="1:29" ht="15" customHeight="1">
      <c r="A16" s="151"/>
      <c r="B16" s="162" t="s">
        <v>613</v>
      </c>
      <c r="C16" s="167" t="s">
        <v>614</v>
      </c>
      <c r="D16" s="163" t="s">
        <v>615</v>
      </c>
      <c r="E16" s="163" t="s">
        <v>616</v>
      </c>
      <c r="F16" s="163" t="s">
        <v>617</v>
      </c>
      <c r="G16" s="168" t="s">
        <v>618</v>
      </c>
      <c r="H16" s="151"/>
      <c r="I16" s="163" t="s">
        <v>619</v>
      </c>
      <c r="J16" s="167" t="s">
        <v>614</v>
      </c>
      <c r="K16" s="163" t="s">
        <v>615</v>
      </c>
      <c r="L16" s="163" t="s">
        <v>616</v>
      </c>
      <c r="M16" s="163" t="s">
        <v>617</v>
      </c>
      <c r="N16" s="168" t="s">
        <v>618</v>
      </c>
      <c r="O16" s="140"/>
      <c r="P16" s="163" t="s">
        <v>619</v>
      </c>
      <c r="Q16" s="167" t="s">
        <v>614</v>
      </c>
      <c r="R16" s="163" t="s">
        <v>615</v>
      </c>
      <c r="S16" s="163" t="s">
        <v>616</v>
      </c>
      <c r="T16" s="163" t="s">
        <v>617</v>
      </c>
      <c r="U16" s="168" t="s">
        <v>618</v>
      </c>
      <c r="V16" s="139"/>
      <c r="W16" s="169" t="s">
        <v>620</v>
      </c>
      <c r="X16" s="167" t="s">
        <v>614</v>
      </c>
      <c r="Y16" s="163" t="s">
        <v>615</v>
      </c>
      <c r="Z16" s="163" t="s">
        <v>616</v>
      </c>
      <c r="AA16" s="163" t="s">
        <v>617</v>
      </c>
      <c r="AB16" s="168" t="s">
        <v>618</v>
      </c>
      <c r="AC16" s="140"/>
    </row>
    <row r="17" spans="1:29" ht="3" customHeight="1">
      <c r="A17" s="170"/>
      <c r="B17" s="170"/>
      <c r="C17" s="164"/>
      <c r="D17" s="165"/>
      <c r="E17" s="165"/>
      <c r="F17" s="165"/>
      <c r="G17" s="166"/>
      <c r="H17" s="170"/>
      <c r="I17" s="165"/>
      <c r="J17" s="164"/>
      <c r="K17" s="165"/>
      <c r="L17" s="165"/>
      <c r="M17" s="165"/>
      <c r="N17" s="166"/>
      <c r="O17" s="165"/>
      <c r="P17" s="165"/>
      <c r="Q17" s="164"/>
      <c r="R17" s="165"/>
      <c r="S17" s="165"/>
      <c r="T17" s="165"/>
      <c r="U17" s="166"/>
      <c r="V17" s="165"/>
      <c r="W17" s="165"/>
      <c r="X17" s="164"/>
      <c r="Y17" s="165"/>
      <c r="Z17" s="165"/>
      <c r="AA17" s="165"/>
      <c r="AB17" s="166"/>
      <c r="AC17" s="140"/>
    </row>
    <row r="18" spans="1:29" ht="4.5" customHeight="1">
      <c r="A18" s="151"/>
      <c r="B18" s="151"/>
      <c r="C18" s="160"/>
      <c r="D18" s="140"/>
      <c r="E18" s="140"/>
      <c r="F18" s="140"/>
      <c r="G18" s="154"/>
      <c r="H18" s="151"/>
      <c r="I18" s="140"/>
      <c r="J18" s="160"/>
      <c r="K18" s="140"/>
      <c r="L18" s="140"/>
      <c r="M18" s="140"/>
      <c r="N18" s="154"/>
      <c r="O18" s="140"/>
      <c r="P18" s="140"/>
      <c r="Q18" s="160"/>
      <c r="R18" s="140"/>
      <c r="S18" s="140"/>
      <c r="T18" s="140"/>
      <c r="U18" s="154"/>
      <c r="V18" s="140"/>
      <c r="W18" s="140"/>
      <c r="X18" s="160"/>
      <c r="Y18" s="140"/>
      <c r="Z18" s="140"/>
      <c r="AA18" s="140"/>
      <c r="AB18" s="154"/>
      <c r="AC18" s="140"/>
    </row>
    <row r="19" spans="1:29" ht="12" customHeight="1">
      <c r="A19" s="151" t="s">
        <v>621</v>
      </c>
      <c r="B19" s="171">
        <v>65875</v>
      </c>
      <c r="C19" s="172">
        <v>4.8030360531309295</v>
      </c>
      <c r="D19" s="173">
        <v>27.700948766603414</v>
      </c>
      <c r="E19" s="173">
        <v>26.4</v>
      </c>
      <c r="F19" s="173">
        <v>4.690702087286527</v>
      </c>
      <c r="G19" s="174">
        <v>36.405323092979124</v>
      </c>
      <c r="H19" s="171"/>
      <c r="I19" s="175">
        <v>924</v>
      </c>
      <c r="J19" s="172">
        <v>0</v>
      </c>
      <c r="K19" s="173">
        <v>0</v>
      </c>
      <c r="L19" s="173">
        <v>0</v>
      </c>
      <c r="M19" s="173">
        <v>0</v>
      </c>
      <c r="N19" s="174">
        <v>100.00001</v>
      </c>
      <c r="O19" s="175"/>
      <c r="P19" s="175">
        <v>0</v>
      </c>
      <c r="Q19" s="172" t="s">
        <v>622</v>
      </c>
      <c r="R19" s="173" t="s">
        <v>622</v>
      </c>
      <c r="S19" s="173" t="s">
        <v>622</v>
      </c>
      <c r="T19" s="173" t="s">
        <v>622</v>
      </c>
      <c r="U19" s="174" t="s">
        <v>622</v>
      </c>
      <c r="V19" s="175"/>
      <c r="W19" s="176">
        <v>195230</v>
      </c>
      <c r="X19" s="172">
        <v>1.2226604517748296</v>
      </c>
      <c r="Y19" s="173">
        <v>17.720637197152076</v>
      </c>
      <c r="Z19" s="173">
        <v>20.124980791886493</v>
      </c>
      <c r="AA19" s="173">
        <v>13.288429032423295</v>
      </c>
      <c r="AB19" s="174">
        <v>47.64330252676331</v>
      </c>
      <c r="AC19" s="140"/>
    </row>
    <row r="20" spans="1:29" ht="12" customHeight="1">
      <c r="A20" s="151" t="s">
        <v>623</v>
      </c>
      <c r="B20" s="171">
        <v>49393431</v>
      </c>
      <c r="C20" s="172">
        <v>45.816066108062024</v>
      </c>
      <c r="D20" s="173">
        <v>38.741398628493734</v>
      </c>
      <c r="E20" s="173">
        <v>9.315206307494615</v>
      </c>
      <c r="F20" s="173">
        <v>1.6088293198340484</v>
      </c>
      <c r="G20" s="174">
        <v>4.51850963611558</v>
      </c>
      <c r="H20" s="171"/>
      <c r="I20" s="175">
        <v>2484808</v>
      </c>
      <c r="J20" s="172">
        <v>50.8981780483643</v>
      </c>
      <c r="K20" s="173">
        <v>27.787700297165816</v>
      </c>
      <c r="L20" s="173">
        <v>16.381949832743615</v>
      </c>
      <c r="M20" s="173">
        <v>0</v>
      </c>
      <c r="N20" s="174">
        <v>4.9321818217262665</v>
      </c>
      <c r="O20" s="175"/>
      <c r="P20" s="175">
        <v>1437872</v>
      </c>
      <c r="Q20" s="172">
        <v>99.66276553128512</v>
      </c>
      <c r="R20" s="173">
        <v>0.154116639033238</v>
      </c>
      <c r="S20" s="173">
        <v>0.1160743098133909</v>
      </c>
      <c r="T20" s="173">
        <v>0</v>
      </c>
      <c r="U20" s="174">
        <v>0.06705351986824976</v>
      </c>
      <c r="V20" s="175"/>
      <c r="W20" s="176">
        <v>134403600</v>
      </c>
      <c r="X20" s="172">
        <v>28.62921528887619</v>
      </c>
      <c r="Y20" s="173">
        <v>33.36550434660976</v>
      </c>
      <c r="Z20" s="173">
        <v>17.147553339345077</v>
      </c>
      <c r="AA20" s="173">
        <v>7.413860194220988</v>
      </c>
      <c r="AB20" s="174">
        <v>13.44387683094798</v>
      </c>
      <c r="AC20" s="140"/>
    </row>
    <row r="21" spans="1:29" ht="12" customHeight="1">
      <c r="A21" s="151" t="s">
        <v>624</v>
      </c>
      <c r="B21" s="171">
        <v>76019976</v>
      </c>
      <c r="C21" s="172">
        <v>49.685722079154566</v>
      </c>
      <c r="D21" s="173">
        <v>33.98315726908412</v>
      </c>
      <c r="E21" s="173">
        <v>10.924035282515742</v>
      </c>
      <c r="F21" s="173">
        <v>0.45182203161968904</v>
      </c>
      <c r="G21" s="174">
        <v>4.955273337625889</v>
      </c>
      <c r="H21" s="171"/>
      <c r="I21" s="175">
        <v>4412480</v>
      </c>
      <c r="J21" s="172">
        <v>57.59826673435347</v>
      </c>
      <c r="K21" s="173">
        <v>30.473135288998478</v>
      </c>
      <c r="L21" s="173">
        <v>10.606914932192327</v>
      </c>
      <c r="M21" s="173">
        <v>0</v>
      </c>
      <c r="N21" s="174">
        <v>1.3216930444557256</v>
      </c>
      <c r="O21" s="175"/>
      <c r="P21" s="175">
        <v>763197</v>
      </c>
      <c r="Q21" s="172">
        <v>19.944129759419916</v>
      </c>
      <c r="R21" s="173">
        <v>75.61022907584804</v>
      </c>
      <c r="S21" s="173">
        <v>4.433979693316404</v>
      </c>
      <c r="T21" s="173">
        <v>0</v>
      </c>
      <c r="U21" s="174">
        <v>0.011671471415637118</v>
      </c>
      <c r="V21" s="175"/>
      <c r="W21" s="176">
        <v>179985319</v>
      </c>
      <c r="X21" s="172">
        <v>33.92578091327549</v>
      </c>
      <c r="Y21" s="173">
        <v>25.857033372816367</v>
      </c>
      <c r="Z21" s="173">
        <v>11.143464428896003</v>
      </c>
      <c r="AA21" s="173">
        <v>2.684944542615723</v>
      </c>
      <c r="AB21" s="174">
        <v>26.388786742396416</v>
      </c>
      <c r="AC21" s="140"/>
    </row>
    <row r="22" spans="1:29" ht="12" customHeight="1">
      <c r="A22" s="151" t="s">
        <v>625</v>
      </c>
      <c r="B22" s="171">
        <v>11531615</v>
      </c>
      <c r="C22" s="172">
        <v>50.41508062834217</v>
      </c>
      <c r="D22" s="173">
        <v>27.9474210680811</v>
      </c>
      <c r="E22" s="173">
        <v>12.862144634554657</v>
      </c>
      <c r="F22" s="173">
        <v>0.5384935241074212</v>
      </c>
      <c r="G22" s="174">
        <v>8.236870144914654</v>
      </c>
      <c r="H22" s="171"/>
      <c r="I22" s="175">
        <v>1577250</v>
      </c>
      <c r="J22" s="172">
        <v>43.41569186875891</v>
      </c>
      <c r="K22" s="173">
        <v>22.8841971786337</v>
      </c>
      <c r="L22" s="173">
        <v>10.516531938500554</v>
      </c>
      <c r="M22" s="173">
        <v>0</v>
      </c>
      <c r="N22" s="174">
        <v>23.183589014106833</v>
      </c>
      <c r="O22" s="175"/>
      <c r="P22" s="175">
        <v>39120</v>
      </c>
      <c r="Q22" s="172">
        <v>22.878323108384457</v>
      </c>
      <c r="R22" s="173">
        <v>40.02044989775051</v>
      </c>
      <c r="S22" s="173">
        <v>37.10122699386503</v>
      </c>
      <c r="T22" s="173">
        <v>0</v>
      </c>
      <c r="U22" s="174">
        <v>1.0000000000003062E-05</v>
      </c>
      <c r="V22" s="175"/>
      <c r="W22" s="176">
        <v>22880481</v>
      </c>
      <c r="X22" s="172">
        <v>31.68237590809389</v>
      </c>
      <c r="Y22" s="173">
        <v>16.618654127070144</v>
      </c>
      <c r="Z22" s="173">
        <v>24.374391429970377</v>
      </c>
      <c r="AA22" s="173">
        <v>1.608244162349559</v>
      </c>
      <c r="AB22" s="174">
        <v>25.716344372516033</v>
      </c>
      <c r="AC22" s="140"/>
    </row>
    <row r="23" spans="1:29" ht="12" customHeight="1">
      <c r="A23" s="151" t="s">
        <v>626</v>
      </c>
      <c r="B23" s="171">
        <v>32113955</v>
      </c>
      <c r="C23" s="172">
        <v>50.38642546519107</v>
      </c>
      <c r="D23" s="173">
        <v>30.1789704818357</v>
      </c>
      <c r="E23" s="173">
        <v>11.159469458059588</v>
      </c>
      <c r="F23" s="173">
        <v>1.041933327738673</v>
      </c>
      <c r="G23" s="174">
        <v>7.233211267174971</v>
      </c>
      <c r="H23" s="171"/>
      <c r="I23" s="175">
        <v>2217945</v>
      </c>
      <c r="J23" s="172">
        <v>34.88499489392208</v>
      </c>
      <c r="K23" s="173">
        <v>41.960643749056</v>
      </c>
      <c r="L23" s="173">
        <v>16.433455293075347</v>
      </c>
      <c r="M23" s="173">
        <v>0</v>
      </c>
      <c r="N23" s="174">
        <v>6.720916063946581</v>
      </c>
      <c r="O23" s="175"/>
      <c r="P23" s="175">
        <v>450209</v>
      </c>
      <c r="Q23" s="172">
        <v>42.50736879982408</v>
      </c>
      <c r="R23" s="173">
        <v>57.0712713428652</v>
      </c>
      <c r="S23" s="173">
        <v>0.4213598573107157</v>
      </c>
      <c r="T23" s="173">
        <v>0</v>
      </c>
      <c r="U23" s="174">
        <v>1.0000000000010001E-05</v>
      </c>
      <c r="V23" s="175"/>
      <c r="W23" s="176">
        <v>89076528</v>
      </c>
      <c r="X23" s="172">
        <v>30.309052907854692</v>
      </c>
      <c r="Y23" s="173">
        <v>32.678679393521044</v>
      </c>
      <c r="Z23" s="173">
        <v>13.21821613882391</v>
      </c>
      <c r="AA23" s="173">
        <v>7.1980746712534645</v>
      </c>
      <c r="AB23" s="174">
        <v>16.59598688854689</v>
      </c>
      <c r="AC23" s="140"/>
    </row>
    <row r="24" spans="1:29" ht="12" customHeight="1">
      <c r="A24" s="151" t="s">
        <v>627</v>
      </c>
      <c r="B24" s="171">
        <v>19457333</v>
      </c>
      <c r="C24" s="172">
        <v>54.60037097581667</v>
      </c>
      <c r="D24" s="173">
        <v>32.372730630657344</v>
      </c>
      <c r="E24" s="173">
        <v>10.112927604209682</v>
      </c>
      <c r="F24" s="173">
        <v>0.7744586578232484</v>
      </c>
      <c r="G24" s="174">
        <v>2.139522131493047</v>
      </c>
      <c r="H24" s="171"/>
      <c r="I24" s="175">
        <v>1935506</v>
      </c>
      <c r="J24" s="172">
        <v>43.54137884356855</v>
      </c>
      <c r="K24" s="173">
        <v>35.83274864557382</v>
      </c>
      <c r="L24" s="173">
        <v>20.092058614129844</v>
      </c>
      <c r="M24" s="173">
        <v>0.18067626760134042</v>
      </c>
      <c r="N24" s="174">
        <v>0.3531476291264403</v>
      </c>
      <c r="O24" s="175"/>
      <c r="P24" s="175">
        <v>3111937</v>
      </c>
      <c r="Q24" s="172">
        <v>2.6675025876166516</v>
      </c>
      <c r="R24" s="173">
        <v>2.014693742193367</v>
      </c>
      <c r="S24" s="173">
        <v>0.3185797141780184</v>
      </c>
      <c r="T24" s="173">
        <v>94.9989026127457</v>
      </c>
      <c r="U24" s="174">
        <v>0.00033134326626792915</v>
      </c>
      <c r="V24" s="175"/>
      <c r="W24" s="176">
        <v>49027582</v>
      </c>
      <c r="X24" s="172">
        <v>40.314109310958884</v>
      </c>
      <c r="Y24" s="173">
        <v>28.131371031106532</v>
      </c>
      <c r="Z24" s="173">
        <v>19.7018180500927</v>
      </c>
      <c r="AA24" s="173">
        <v>4.890553240010898</v>
      </c>
      <c r="AB24" s="174">
        <v>6.962158367830989</v>
      </c>
      <c r="AC24" s="140"/>
    </row>
    <row r="25" spans="1:29" ht="12" customHeight="1">
      <c r="A25" s="151" t="s">
        <v>628</v>
      </c>
      <c r="B25" s="171">
        <v>204684696</v>
      </c>
      <c r="C25" s="172">
        <v>48.17081048404322</v>
      </c>
      <c r="D25" s="173">
        <v>30.35370753854504</v>
      </c>
      <c r="E25" s="173">
        <v>12.801874059016118</v>
      </c>
      <c r="F25" s="173">
        <v>1.5525010233300491</v>
      </c>
      <c r="G25" s="174">
        <v>7.12111689506557</v>
      </c>
      <c r="H25" s="171"/>
      <c r="I25" s="175">
        <v>16921183</v>
      </c>
      <c r="J25" s="172">
        <v>56.45799705611599</v>
      </c>
      <c r="K25" s="173">
        <v>16.426381063309815</v>
      </c>
      <c r="L25" s="173">
        <v>22.247232950556707</v>
      </c>
      <c r="M25" s="173">
        <v>0.04654520904359938</v>
      </c>
      <c r="N25" s="174">
        <v>4.821853720973882</v>
      </c>
      <c r="O25" s="175"/>
      <c r="P25" s="175">
        <v>11573385</v>
      </c>
      <c r="Q25" s="172">
        <v>68.4368056536614</v>
      </c>
      <c r="R25" s="173">
        <v>9.906773169647428</v>
      </c>
      <c r="S25" s="173">
        <v>1.6986473706698602</v>
      </c>
      <c r="T25" s="173">
        <v>19.957773806021315</v>
      </c>
      <c r="U25" s="174">
        <v>1.0000000000003062E-05</v>
      </c>
      <c r="V25" s="175"/>
      <c r="W25" s="176">
        <v>803344647</v>
      </c>
      <c r="X25" s="172">
        <v>32.383868489261246</v>
      </c>
      <c r="Y25" s="173">
        <v>17.22570487234478</v>
      </c>
      <c r="Z25" s="173">
        <v>18.70908003946655</v>
      </c>
      <c r="AA25" s="173">
        <v>3.539159824637507</v>
      </c>
      <c r="AB25" s="174">
        <v>28.142196774289914</v>
      </c>
      <c r="AC25" s="140"/>
    </row>
    <row r="26" spans="1:29" ht="12" customHeight="1">
      <c r="A26" s="151" t="s">
        <v>629</v>
      </c>
      <c r="B26" s="171">
        <v>543995472</v>
      </c>
      <c r="C26" s="172">
        <v>61.72679301271831</v>
      </c>
      <c r="D26" s="173">
        <v>23.242469929970298</v>
      </c>
      <c r="E26" s="173">
        <v>8.249600099612595</v>
      </c>
      <c r="F26" s="173">
        <v>1.5182096956865847</v>
      </c>
      <c r="G26" s="174">
        <v>5.26293726201221</v>
      </c>
      <c r="H26" s="171"/>
      <c r="I26" s="175">
        <v>27350740</v>
      </c>
      <c r="J26" s="172">
        <v>49.20714028212765</v>
      </c>
      <c r="K26" s="173">
        <v>26.837394527533807</v>
      </c>
      <c r="L26" s="173">
        <v>13.894775790344246</v>
      </c>
      <c r="M26" s="173">
        <v>0.9405961228105711</v>
      </c>
      <c r="N26" s="174">
        <v>9.120103277183725</v>
      </c>
      <c r="O26" s="175"/>
      <c r="P26" s="175">
        <v>27156676</v>
      </c>
      <c r="Q26" s="172">
        <v>16.082240698382968</v>
      </c>
      <c r="R26" s="173">
        <v>4.357539928671683</v>
      </c>
      <c r="S26" s="173">
        <v>2.316586904818543</v>
      </c>
      <c r="T26" s="173">
        <v>77.22644332465431</v>
      </c>
      <c r="U26" s="174">
        <v>0.017199143472492733</v>
      </c>
      <c r="V26" s="175"/>
      <c r="W26" s="176">
        <v>1798880777</v>
      </c>
      <c r="X26" s="172">
        <v>39.25815001357369</v>
      </c>
      <c r="Y26" s="173">
        <v>25.452358925285242</v>
      </c>
      <c r="Z26" s="173">
        <v>11.944838687883761</v>
      </c>
      <c r="AA26" s="173">
        <v>7.849271992081552</v>
      </c>
      <c r="AB26" s="174">
        <v>15.495390381175756</v>
      </c>
      <c r="AC26" s="140"/>
    </row>
    <row r="27" spans="1:29" ht="12" customHeight="1">
      <c r="A27" s="151" t="s">
        <v>630</v>
      </c>
      <c r="B27" s="171">
        <v>833114</v>
      </c>
      <c r="C27" s="172">
        <v>80.76961856360595</v>
      </c>
      <c r="D27" s="173">
        <v>0.5783122117741389</v>
      </c>
      <c r="E27" s="173">
        <v>11.848318477423257</v>
      </c>
      <c r="F27" s="173">
        <v>1.7300153400374978</v>
      </c>
      <c r="G27" s="174">
        <v>5.073745407159164</v>
      </c>
      <c r="H27" s="171"/>
      <c r="I27" s="175">
        <v>137673</v>
      </c>
      <c r="J27" s="172">
        <v>98.45067660325554</v>
      </c>
      <c r="K27" s="173">
        <v>0</v>
      </c>
      <c r="L27" s="173">
        <v>0</v>
      </c>
      <c r="M27" s="173">
        <v>0</v>
      </c>
      <c r="N27" s="174">
        <v>1.5493333967444598</v>
      </c>
      <c r="O27" s="175"/>
      <c r="P27" s="175">
        <v>86256</v>
      </c>
      <c r="Q27" s="172">
        <v>100</v>
      </c>
      <c r="R27" s="173">
        <v>0</v>
      </c>
      <c r="S27" s="173">
        <v>0</v>
      </c>
      <c r="T27" s="173">
        <v>0</v>
      </c>
      <c r="U27" s="174">
        <v>1.0000000000003062E-05</v>
      </c>
      <c r="V27" s="175"/>
      <c r="W27" s="176">
        <v>3368159</v>
      </c>
      <c r="X27" s="172">
        <v>85.0044490179947</v>
      </c>
      <c r="Y27" s="173">
        <v>0.19176648133297744</v>
      </c>
      <c r="Z27" s="173">
        <v>7.9323155468610596</v>
      </c>
      <c r="AA27" s="173">
        <v>1.7114097048268802</v>
      </c>
      <c r="AB27" s="174">
        <v>5.160069248984386</v>
      </c>
      <c r="AC27" s="140"/>
    </row>
    <row r="28" spans="1:29" ht="12" customHeight="1">
      <c r="A28" s="151" t="s">
        <v>631</v>
      </c>
      <c r="B28" s="171">
        <v>112854987</v>
      </c>
      <c r="C28" s="172">
        <v>41.68933447309688</v>
      </c>
      <c r="D28" s="173">
        <v>47.98278165589616</v>
      </c>
      <c r="E28" s="173">
        <v>6.94658358340868</v>
      </c>
      <c r="F28" s="173">
        <v>0.4852793966473099</v>
      </c>
      <c r="G28" s="174">
        <v>2.8960308909509687</v>
      </c>
      <c r="H28" s="171"/>
      <c r="I28" s="175">
        <v>9434815</v>
      </c>
      <c r="J28" s="172">
        <v>54.3410761101304</v>
      </c>
      <c r="K28" s="173">
        <v>32.91869527913372</v>
      </c>
      <c r="L28" s="173">
        <v>7.833751907165111</v>
      </c>
      <c r="M28" s="173">
        <v>0</v>
      </c>
      <c r="N28" s="174">
        <v>4.906486703570764</v>
      </c>
      <c r="O28" s="175"/>
      <c r="P28" s="175">
        <v>1402360</v>
      </c>
      <c r="Q28" s="172">
        <v>61.86892096180724</v>
      </c>
      <c r="R28" s="173">
        <v>37.952095039790066</v>
      </c>
      <c r="S28" s="173">
        <v>0.11359422687469695</v>
      </c>
      <c r="T28" s="173">
        <v>0</v>
      </c>
      <c r="U28" s="174">
        <v>0.06539977152799567</v>
      </c>
      <c r="V28" s="175"/>
      <c r="W28" s="176">
        <v>222428987</v>
      </c>
      <c r="X28" s="172">
        <v>48.79407781504665</v>
      </c>
      <c r="Y28" s="173">
        <v>28.45578350810904</v>
      </c>
      <c r="Z28" s="173">
        <v>13.540290951376765</v>
      </c>
      <c r="AA28" s="173">
        <v>1.383422656148679</v>
      </c>
      <c r="AB28" s="174">
        <v>7.826435069318865</v>
      </c>
      <c r="AC28" s="140"/>
    </row>
    <row r="29" spans="1:29" ht="12" customHeight="1">
      <c r="A29" s="151" t="s">
        <v>632</v>
      </c>
      <c r="B29" s="171">
        <v>187406</v>
      </c>
      <c r="C29" s="172">
        <v>1.4401886812588711</v>
      </c>
      <c r="D29" s="173">
        <v>61.32140913311207</v>
      </c>
      <c r="E29" s="173">
        <v>0.38739421363243437</v>
      </c>
      <c r="F29" s="173">
        <v>9.561593545564175</v>
      </c>
      <c r="G29" s="174">
        <v>27.28942442643245</v>
      </c>
      <c r="H29" s="171"/>
      <c r="I29" s="175">
        <v>2309</v>
      </c>
      <c r="J29" s="172">
        <v>0</v>
      </c>
      <c r="K29" s="173">
        <v>0</v>
      </c>
      <c r="L29" s="173">
        <v>0</v>
      </c>
      <c r="M29" s="173">
        <v>0</v>
      </c>
      <c r="N29" s="174">
        <v>100.00001</v>
      </c>
      <c r="O29" s="175"/>
      <c r="P29" s="175">
        <v>0</v>
      </c>
      <c r="Q29" s="172" t="s">
        <v>622</v>
      </c>
      <c r="R29" s="173" t="s">
        <v>622</v>
      </c>
      <c r="S29" s="173" t="s">
        <v>622</v>
      </c>
      <c r="T29" s="173" t="s">
        <v>622</v>
      </c>
      <c r="U29" s="174" t="s">
        <v>622</v>
      </c>
      <c r="V29" s="175"/>
      <c r="W29" s="176">
        <v>522300</v>
      </c>
      <c r="X29" s="172">
        <v>0.5841470419299253</v>
      </c>
      <c r="Y29" s="173">
        <v>44.006509668772736</v>
      </c>
      <c r="Z29" s="173">
        <v>0.47922649818112195</v>
      </c>
      <c r="AA29" s="173">
        <v>17.423511391920353</v>
      </c>
      <c r="AB29" s="174">
        <v>37.506615399195866</v>
      </c>
      <c r="AC29" s="140"/>
    </row>
    <row r="30" spans="1:29" ht="12" customHeight="1">
      <c r="A30" s="151" t="s">
        <v>633</v>
      </c>
      <c r="B30" s="171">
        <v>12707569</v>
      </c>
      <c r="C30" s="172">
        <v>58.732154041422085</v>
      </c>
      <c r="D30" s="173">
        <v>33.077640577832</v>
      </c>
      <c r="E30" s="173">
        <v>6.670441844541627</v>
      </c>
      <c r="F30" s="173">
        <v>0.5101841272709202</v>
      </c>
      <c r="G30" s="174">
        <v>1.0095894089333688</v>
      </c>
      <c r="H30" s="171"/>
      <c r="I30" s="175">
        <v>1379286</v>
      </c>
      <c r="J30" s="172">
        <v>42.592761762245104</v>
      </c>
      <c r="K30" s="173">
        <v>33.54880713644596</v>
      </c>
      <c r="L30" s="173">
        <v>23.84509086585378</v>
      </c>
      <c r="M30" s="173">
        <v>0</v>
      </c>
      <c r="N30" s="174">
        <v>0.013350235455155783</v>
      </c>
      <c r="O30" s="175"/>
      <c r="P30" s="175">
        <v>55643</v>
      </c>
      <c r="Q30" s="172">
        <v>82.96641086929174</v>
      </c>
      <c r="R30" s="173">
        <v>11.782254731053323</v>
      </c>
      <c r="S30" s="173">
        <v>5.251334399654943</v>
      </c>
      <c r="T30" s="173">
        <v>0</v>
      </c>
      <c r="U30" s="174">
        <v>1.0000000000003062E-05</v>
      </c>
      <c r="V30" s="175"/>
      <c r="W30" s="176">
        <v>28568275</v>
      </c>
      <c r="X30" s="172">
        <v>38.81174484633741</v>
      </c>
      <c r="Y30" s="173">
        <v>30.299169270808264</v>
      </c>
      <c r="Z30" s="173">
        <v>24.74156735049631</v>
      </c>
      <c r="AA30" s="173">
        <v>2.907882957581443</v>
      </c>
      <c r="AB30" s="174">
        <v>3.239645574776566</v>
      </c>
      <c r="AC30" s="140"/>
    </row>
    <row r="31" spans="1:29" ht="12" customHeight="1">
      <c r="A31" s="151" t="s">
        <v>634</v>
      </c>
      <c r="B31" s="171">
        <v>109937448</v>
      </c>
      <c r="C31" s="172">
        <v>49.00931482418984</v>
      </c>
      <c r="D31" s="173">
        <v>39.9016293338008</v>
      </c>
      <c r="E31" s="173">
        <v>7.78415376714948</v>
      </c>
      <c r="F31" s="173">
        <v>0.364506369112734</v>
      </c>
      <c r="G31" s="174">
        <v>2.9404057057471444</v>
      </c>
      <c r="H31" s="171"/>
      <c r="I31" s="175">
        <v>5392297</v>
      </c>
      <c r="J31" s="172">
        <v>54.07949525035435</v>
      </c>
      <c r="K31" s="173">
        <v>25.25454365736902</v>
      </c>
      <c r="L31" s="173">
        <v>15.785981373058643</v>
      </c>
      <c r="M31" s="173">
        <v>0</v>
      </c>
      <c r="N31" s="174">
        <v>4.879989719217988</v>
      </c>
      <c r="O31" s="175"/>
      <c r="P31" s="175">
        <v>1637561</v>
      </c>
      <c r="Q31" s="172">
        <v>78.8917176215115</v>
      </c>
      <c r="R31" s="173">
        <v>20.236131661660238</v>
      </c>
      <c r="S31" s="173">
        <v>0.416778367340209</v>
      </c>
      <c r="T31" s="173">
        <v>0</v>
      </c>
      <c r="U31" s="174">
        <v>0.4553823494880496</v>
      </c>
      <c r="V31" s="175"/>
      <c r="W31" s="176">
        <v>246052865</v>
      </c>
      <c r="X31" s="172">
        <v>39.52349833439249</v>
      </c>
      <c r="Y31" s="173">
        <v>32.525678170827234</v>
      </c>
      <c r="Z31" s="173">
        <v>13.281670587334961</v>
      </c>
      <c r="AA31" s="173">
        <v>2.248374551542003</v>
      </c>
      <c r="AB31" s="174">
        <v>12.420788355903314</v>
      </c>
      <c r="AC31" s="140"/>
    </row>
    <row r="32" spans="1:29" ht="12" customHeight="1">
      <c r="A32" s="151" t="s">
        <v>635</v>
      </c>
      <c r="B32" s="171">
        <v>410368786</v>
      </c>
      <c r="C32" s="172">
        <v>51.108707132515676</v>
      </c>
      <c r="D32" s="173">
        <v>39.22412339616883</v>
      </c>
      <c r="E32" s="173">
        <v>6.950904643122637</v>
      </c>
      <c r="F32" s="173">
        <v>0.7041978090409634</v>
      </c>
      <c r="G32" s="174">
        <v>2.0120770191518904</v>
      </c>
      <c r="H32" s="171"/>
      <c r="I32" s="175">
        <v>10949641</v>
      </c>
      <c r="J32" s="172">
        <v>47.91724221826085</v>
      </c>
      <c r="K32" s="173">
        <v>29.990316577502405</v>
      </c>
      <c r="L32" s="173">
        <v>19.599656280968482</v>
      </c>
      <c r="M32" s="173">
        <v>0</v>
      </c>
      <c r="N32" s="174">
        <v>2.4927949232682605</v>
      </c>
      <c r="O32" s="175"/>
      <c r="P32" s="175">
        <v>2020810</v>
      </c>
      <c r="Q32" s="172">
        <v>48.4372108214033</v>
      </c>
      <c r="R32" s="173">
        <v>26.727500358767028</v>
      </c>
      <c r="S32" s="173">
        <v>24.833655811283595</v>
      </c>
      <c r="T32" s="173">
        <v>0</v>
      </c>
      <c r="U32" s="174">
        <v>0.001643008546078066</v>
      </c>
      <c r="V32" s="175"/>
      <c r="W32" s="176">
        <v>902220212</v>
      </c>
      <c r="X32" s="172">
        <v>44.63965156657342</v>
      </c>
      <c r="Y32" s="173">
        <v>31.374669092427737</v>
      </c>
      <c r="Z32" s="173">
        <v>15.769708781474295</v>
      </c>
      <c r="AA32" s="173">
        <v>2.9245924275524877</v>
      </c>
      <c r="AB32" s="174">
        <v>5.291388131972065</v>
      </c>
      <c r="AC32" s="140"/>
    </row>
    <row r="33" spans="1:29" ht="12" customHeight="1">
      <c r="A33" s="151" t="s">
        <v>636</v>
      </c>
      <c r="B33" s="171">
        <v>32872</v>
      </c>
      <c r="C33" s="172">
        <v>6.805183743003163</v>
      </c>
      <c r="D33" s="173">
        <v>0</v>
      </c>
      <c r="E33" s="173">
        <v>10.492212217084449</v>
      </c>
      <c r="F33" s="173">
        <v>6.114626429788269</v>
      </c>
      <c r="G33" s="174">
        <v>76.58798761012412</v>
      </c>
      <c r="H33" s="171"/>
      <c r="I33" s="175">
        <v>1</v>
      </c>
      <c r="J33" s="172">
        <v>0</v>
      </c>
      <c r="K33" s="173">
        <v>0</v>
      </c>
      <c r="L33" s="173">
        <v>0</v>
      </c>
      <c r="M33" s="173">
        <v>0</v>
      </c>
      <c r="N33" s="174">
        <v>100.00001</v>
      </c>
      <c r="O33" s="175"/>
      <c r="P33" s="175">
        <v>0</v>
      </c>
      <c r="Q33" s="172" t="s">
        <v>622</v>
      </c>
      <c r="R33" s="173" t="s">
        <v>622</v>
      </c>
      <c r="S33" s="173" t="s">
        <v>622</v>
      </c>
      <c r="T33" s="173" t="s">
        <v>622</v>
      </c>
      <c r="U33" s="174" t="s">
        <v>622</v>
      </c>
      <c r="V33" s="175"/>
      <c r="W33" s="176">
        <v>254522</v>
      </c>
      <c r="X33" s="172">
        <v>1.0203440174130332</v>
      </c>
      <c r="Y33" s="173">
        <v>0</v>
      </c>
      <c r="Z33" s="173">
        <v>19.28084802099622</v>
      </c>
      <c r="AA33" s="173">
        <v>8.111283111086664</v>
      </c>
      <c r="AB33" s="174">
        <v>71.58753485050408</v>
      </c>
      <c r="AC33" s="140"/>
    </row>
    <row r="34" spans="1:29" ht="12" customHeight="1">
      <c r="A34" s="151" t="s">
        <v>637</v>
      </c>
      <c r="B34" s="171">
        <v>9730324</v>
      </c>
      <c r="C34" s="172">
        <v>59.31699704963576</v>
      </c>
      <c r="D34" s="173">
        <v>25.43591559746623</v>
      </c>
      <c r="E34" s="173">
        <v>12.483438372658506</v>
      </c>
      <c r="F34" s="173">
        <v>0.38705802602256617</v>
      </c>
      <c r="G34" s="174">
        <v>2.376600954216941</v>
      </c>
      <c r="H34" s="171"/>
      <c r="I34" s="175">
        <v>982751</v>
      </c>
      <c r="J34" s="172">
        <v>48.62564372867593</v>
      </c>
      <c r="K34" s="173">
        <v>27.944006162293398</v>
      </c>
      <c r="L34" s="173">
        <v>23.41162715682813</v>
      </c>
      <c r="M34" s="173">
        <v>0</v>
      </c>
      <c r="N34" s="174">
        <v>0.018732952202541647</v>
      </c>
      <c r="O34" s="175"/>
      <c r="P34" s="175">
        <v>233323</v>
      </c>
      <c r="Q34" s="172">
        <v>13.595316364010406</v>
      </c>
      <c r="R34" s="173">
        <v>2.7215490971743033</v>
      </c>
      <c r="S34" s="173">
        <v>83.6831345388153</v>
      </c>
      <c r="T34" s="173">
        <v>0</v>
      </c>
      <c r="U34" s="174">
        <v>1.0000000000003062E-05</v>
      </c>
      <c r="V34" s="175"/>
      <c r="W34" s="176">
        <v>24232178</v>
      </c>
      <c r="X34" s="172">
        <v>41.02151692679048</v>
      </c>
      <c r="Y34" s="173">
        <v>21.30816305492639</v>
      </c>
      <c r="Z34" s="173">
        <v>30.072422710001554</v>
      </c>
      <c r="AA34" s="173">
        <v>1.775519311553423</v>
      </c>
      <c r="AB34" s="174">
        <v>5.822387996728152</v>
      </c>
      <c r="AC34" s="140"/>
    </row>
    <row r="35" spans="1:29" ht="12" customHeight="1">
      <c r="A35" s="151" t="s">
        <v>638</v>
      </c>
      <c r="B35" s="171">
        <v>3925844</v>
      </c>
      <c r="C35" s="172">
        <v>70.5743529289498</v>
      </c>
      <c r="D35" s="173">
        <v>24.580828988620027</v>
      </c>
      <c r="E35" s="173">
        <v>1.132418914251305</v>
      </c>
      <c r="F35" s="173">
        <v>0.9317996334036707</v>
      </c>
      <c r="G35" s="174">
        <v>2.7806095347751976</v>
      </c>
      <c r="H35" s="171"/>
      <c r="I35" s="175">
        <v>263986</v>
      </c>
      <c r="J35" s="172">
        <v>61.882448311652894</v>
      </c>
      <c r="K35" s="173">
        <v>37.837991408635304</v>
      </c>
      <c r="L35" s="173">
        <v>0</v>
      </c>
      <c r="M35" s="173">
        <v>0</v>
      </c>
      <c r="N35" s="174">
        <v>0.2795702797118029</v>
      </c>
      <c r="O35" s="175"/>
      <c r="P35" s="175">
        <v>44596</v>
      </c>
      <c r="Q35" s="172">
        <v>98.5671360660149</v>
      </c>
      <c r="R35" s="173">
        <v>1.4328639339851108</v>
      </c>
      <c r="S35" s="173">
        <v>0</v>
      </c>
      <c r="T35" s="173">
        <v>0</v>
      </c>
      <c r="U35" s="174">
        <v>1.0000000000003062E-05</v>
      </c>
      <c r="V35" s="175"/>
      <c r="W35" s="176">
        <v>10368363</v>
      </c>
      <c r="X35" s="172">
        <v>77.57360539942516</v>
      </c>
      <c r="Y35" s="173">
        <v>13.744869850717997</v>
      </c>
      <c r="Z35" s="173">
        <v>1.343066403057069</v>
      </c>
      <c r="AA35" s="173">
        <v>2.5991373951702887</v>
      </c>
      <c r="AB35" s="174">
        <v>4.739330951629491</v>
      </c>
      <c r="AC35" s="140"/>
    </row>
    <row r="36" spans="1:29" ht="12" customHeight="1">
      <c r="A36" s="151" t="s">
        <v>639</v>
      </c>
      <c r="B36" s="171">
        <v>134875083</v>
      </c>
      <c r="C36" s="172">
        <v>47.43209981935655</v>
      </c>
      <c r="D36" s="173">
        <v>32.72640062063947</v>
      </c>
      <c r="E36" s="173">
        <v>10.043263513691405</v>
      </c>
      <c r="F36" s="173">
        <v>1.0665491119660702</v>
      </c>
      <c r="G36" s="174">
        <v>8.731696934346502</v>
      </c>
      <c r="H36" s="171"/>
      <c r="I36" s="175">
        <v>8722622</v>
      </c>
      <c r="J36" s="172">
        <v>39.06623490046915</v>
      </c>
      <c r="K36" s="173">
        <v>41.01230111771437</v>
      </c>
      <c r="L36" s="173">
        <v>7.786569221961011</v>
      </c>
      <c r="M36" s="173">
        <v>0.30838204383957024</v>
      </c>
      <c r="N36" s="174">
        <v>11.826522716015896</v>
      </c>
      <c r="O36" s="175"/>
      <c r="P36" s="175">
        <v>18831742</v>
      </c>
      <c r="Q36" s="172">
        <v>71.57449905590254</v>
      </c>
      <c r="R36" s="173">
        <v>2.4492742094703717</v>
      </c>
      <c r="S36" s="173">
        <v>0.02269572299790428</v>
      </c>
      <c r="T36" s="173">
        <v>25.944886033379174</v>
      </c>
      <c r="U36" s="174">
        <v>0.00865497825002063</v>
      </c>
      <c r="V36" s="175"/>
      <c r="W36" s="176">
        <v>444997063</v>
      </c>
      <c r="X36" s="172">
        <v>34.48978381234844</v>
      </c>
      <c r="Y36" s="173">
        <v>28.653940576681965</v>
      </c>
      <c r="Z36" s="173">
        <v>10.521914613175772</v>
      </c>
      <c r="AA36" s="173">
        <v>5.8855977213494555</v>
      </c>
      <c r="AB36" s="174">
        <v>20.448773276444367</v>
      </c>
      <c r="AC36" s="140"/>
    </row>
    <row r="37" spans="1:29" ht="12" customHeight="1">
      <c r="A37" s="151" t="s">
        <v>640</v>
      </c>
      <c r="B37" s="171">
        <v>39040519</v>
      </c>
      <c r="C37" s="172">
        <v>55.741700052706776</v>
      </c>
      <c r="D37" s="173">
        <v>32.367448803639114</v>
      </c>
      <c r="E37" s="173">
        <v>7.09377352283662</v>
      </c>
      <c r="F37" s="173">
        <v>0.7466319799693236</v>
      </c>
      <c r="G37" s="174">
        <v>4.050455640848166</v>
      </c>
      <c r="H37" s="171"/>
      <c r="I37" s="175">
        <v>3593670</v>
      </c>
      <c r="J37" s="172">
        <v>40.61458063762115</v>
      </c>
      <c r="K37" s="173">
        <v>31.60902364435243</v>
      </c>
      <c r="L37" s="173">
        <v>7.491867645053664</v>
      </c>
      <c r="M37" s="173">
        <v>0</v>
      </c>
      <c r="N37" s="174">
        <v>20.284538072972754</v>
      </c>
      <c r="O37" s="175"/>
      <c r="P37" s="175">
        <v>2381095</v>
      </c>
      <c r="Q37" s="172">
        <v>97.46137806345399</v>
      </c>
      <c r="R37" s="173">
        <v>0.3354339075089402</v>
      </c>
      <c r="S37" s="173">
        <v>2.2031880290370607</v>
      </c>
      <c r="T37" s="173">
        <v>0</v>
      </c>
      <c r="U37" s="174">
        <v>1.0000000000003062E-05</v>
      </c>
      <c r="V37" s="175"/>
      <c r="W37" s="176">
        <v>122907955</v>
      </c>
      <c r="X37" s="172">
        <v>39.99543642232108</v>
      </c>
      <c r="Y37" s="173">
        <v>30.470912968977476</v>
      </c>
      <c r="Z37" s="173">
        <v>8.746258124626676</v>
      </c>
      <c r="AA37" s="173">
        <v>3.8727729218177944</v>
      </c>
      <c r="AB37" s="174">
        <v>16.914629562256977</v>
      </c>
      <c r="AC37" s="140"/>
    </row>
    <row r="38" spans="1:29" ht="12" customHeight="1">
      <c r="A38" s="151" t="s">
        <v>641</v>
      </c>
      <c r="B38" s="171">
        <v>53472828</v>
      </c>
      <c r="C38" s="172">
        <v>51.1455930477438</v>
      </c>
      <c r="D38" s="173">
        <v>36.14929997717719</v>
      </c>
      <c r="E38" s="173">
        <v>7.698098555774907</v>
      </c>
      <c r="F38" s="173">
        <v>0.6167337923477696</v>
      </c>
      <c r="G38" s="174">
        <v>4.39028462695633</v>
      </c>
      <c r="H38" s="171"/>
      <c r="I38" s="175">
        <v>2906648</v>
      </c>
      <c r="J38" s="172">
        <v>52.95529420831143</v>
      </c>
      <c r="K38" s="173">
        <v>29.017789563786188</v>
      </c>
      <c r="L38" s="173">
        <v>17.821937847307275</v>
      </c>
      <c r="M38" s="173">
        <v>0</v>
      </c>
      <c r="N38" s="174">
        <v>0.20498838059510474</v>
      </c>
      <c r="O38" s="175"/>
      <c r="P38" s="175">
        <v>891443</v>
      </c>
      <c r="Q38" s="172">
        <v>64.96893239388272</v>
      </c>
      <c r="R38" s="173">
        <v>34.34835429747051</v>
      </c>
      <c r="S38" s="173">
        <v>0.682713308646767</v>
      </c>
      <c r="T38" s="173">
        <v>0</v>
      </c>
      <c r="U38" s="174">
        <v>1.0000000000010001E-05</v>
      </c>
      <c r="V38" s="175"/>
      <c r="W38" s="176">
        <v>106664119</v>
      </c>
      <c r="X38" s="172">
        <v>48.11523170223719</v>
      </c>
      <c r="Y38" s="173">
        <v>26.903975084629913</v>
      </c>
      <c r="Z38" s="173">
        <v>16.67566110024309</v>
      </c>
      <c r="AA38" s="173">
        <v>1.881414311404944</v>
      </c>
      <c r="AB38" s="174">
        <v>6.423727801484865</v>
      </c>
      <c r="AC38" s="140"/>
    </row>
    <row r="39" spans="1:29" ht="12" customHeight="1">
      <c r="A39" s="151" t="s">
        <v>642</v>
      </c>
      <c r="B39" s="171">
        <v>207169793</v>
      </c>
      <c r="C39" s="172">
        <v>48.52538757906661</v>
      </c>
      <c r="D39" s="173">
        <v>37.44378505991943</v>
      </c>
      <c r="E39" s="173">
        <v>7.073894213911775</v>
      </c>
      <c r="F39" s="173">
        <v>0.411496284113196</v>
      </c>
      <c r="G39" s="174">
        <v>6.545446862988998</v>
      </c>
      <c r="H39" s="171"/>
      <c r="I39" s="175">
        <v>8703955</v>
      </c>
      <c r="J39" s="172">
        <v>47.51603150521803</v>
      </c>
      <c r="K39" s="173">
        <v>23.73815121976159</v>
      </c>
      <c r="L39" s="173">
        <v>10.577490347778681</v>
      </c>
      <c r="M39" s="173">
        <v>0</v>
      </c>
      <c r="N39" s="174">
        <v>18.168336927241697</v>
      </c>
      <c r="O39" s="175"/>
      <c r="P39" s="175">
        <v>4138059</v>
      </c>
      <c r="Q39" s="172">
        <v>94.92672772427846</v>
      </c>
      <c r="R39" s="173">
        <v>4.5586590234696995</v>
      </c>
      <c r="S39" s="173">
        <v>0.5140574361071217</v>
      </c>
      <c r="T39" s="173">
        <v>0</v>
      </c>
      <c r="U39" s="174">
        <v>0.0005658161447190599</v>
      </c>
      <c r="V39" s="175"/>
      <c r="W39" s="176">
        <v>414251581</v>
      </c>
      <c r="X39" s="172">
        <v>38.75018548209234</v>
      </c>
      <c r="Y39" s="173">
        <v>27.528863432388444</v>
      </c>
      <c r="Z39" s="173">
        <v>14.626644237237082</v>
      </c>
      <c r="AA39" s="173">
        <v>1.6836710636476726</v>
      </c>
      <c r="AB39" s="174">
        <v>17.410645784634458</v>
      </c>
      <c r="AC39" s="140"/>
    </row>
    <row r="40" spans="1:29" ht="12" customHeight="1">
      <c r="A40" s="151" t="s">
        <v>643</v>
      </c>
      <c r="B40" s="171">
        <v>68631922</v>
      </c>
      <c r="C40" s="172">
        <v>58.41218463909549</v>
      </c>
      <c r="D40" s="173">
        <v>27.54791713395408</v>
      </c>
      <c r="E40" s="173">
        <v>8.280042048072033</v>
      </c>
      <c r="F40" s="173">
        <v>1.2177686062762456</v>
      </c>
      <c r="G40" s="174">
        <v>4.542097572602149</v>
      </c>
      <c r="H40" s="171"/>
      <c r="I40" s="175">
        <v>7533592</v>
      </c>
      <c r="J40" s="172">
        <v>26.23182938497333</v>
      </c>
      <c r="K40" s="173">
        <v>35.27926651722047</v>
      </c>
      <c r="L40" s="173">
        <v>11.184651358873696</v>
      </c>
      <c r="M40" s="173">
        <v>0.20038250014070313</v>
      </c>
      <c r="N40" s="174">
        <v>27.103880238791803</v>
      </c>
      <c r="O40" s="175"/>
      <c r="P40" s="175">
        <v>13587115</v>
      </c>
      <c r="Q40" s="172">
        <v>26.11937854356867</v>
      </c>
      <c r="R40" s="173">
        <v>1.8157570610096403</v>
      </c>
      <c r="S40" s="173">
        <v>0.02300709164528305</v>
      </c>
      <c r="T40" s="173">
        <v>72.04185730377641</v>
      </c>
      <c r="U40" s="174">
        <v>1.0000000000003062E-05</v>
      </c>
      <c r="V40" s="175"/>
      <c r="W40" s="176">
        <v>318637460</v>
      </c>
      <c r="X40" s="172">
        <v>33.15563336463955</v>
      </c>
      <c r="Y40" s="173">
        <v>32.752029218410165</v>
      </c>
      <c r="Z40" s="173">
        <v>10.468428602211429</v>
      </c>
      <c r="AA40" s="173">
        <v>5.743025945536975</v>
      </c>
      <c r="AB40" s="174">
        <v>17.880892869201883</v>
      </c>
      <c r="AC40" s="140"/>
    </row>
    <row r="41" spans="1:29" ht="12" customHeight="1">
      <c r="A41" s="151" t="s">
        <v>644</v>
      </c>
      <c r="B41" s="171">
        <v>102743856</v>
      </c>
      <c r="C41" s="172">
        <v>61.47590664691425</v>
      </c>
      <c r="D41" s="173">
        <v>25.368796748294127</v>
      </c>
      <c r="E41" s="173">
        <v>8.842150133045426</v>
      </c>
      <c r="F41" s="173">
        <v>1.469617803715679</v>
      </c>
      <c r="G41" s="174">
        <v>2.8435386680305244</v>
      </c>
      <c r="H41" s="171"/>
      <c r="I41" s="175">
        <v>10128478</v>
      </c>
      <c r="J41" s="172">
        <v>39.83370453092755</v>
      </c>
      <c r="K41" s="173">
        <v>43.104265023826876</v>
      </c>
      <c r="L41" s="173">
        <v>11.62883505300599</v>
      </c>
      <c r="M41" s="173">
        <v>0</v>
      </c>
      <c r="N41" s="174">
        <v>5.433205392239584</v>
      </c>
      <c r="O41" s="175"/>
      <c r="P41" s="175">
        <v>1457359</v>
      </c>
      <c r="Q41" s="172">
        <v>61.1425187616778</v>
      </c>
      <c r="R41" s="173">
        <v>27.458711271553543</v>
      </c>
      <c r="S41" s="173">
        <v>11.27594504854329</v>
      </c>
      <c r="T41" s="173">
        <v>0</v>
      </c>
      <c r="U41" s="174">
        <v>0.12283491822536521</v>
      </c>
      <c r="V41" s="175"/>
      <c r="W41" s="176">
        <v>321862061</v>
      </c>
      <c r="X41" s="172">
        <v>34.8996693338144</v>
      </c>
      <c r="Y41" s="173">
        <v>29.383154916167644</v>
      </c>
      <c r="Z41" s="173">
        <v>12.115449357046154</v>
      </c>
      <c r="AA41" s="173">
        <v>17.417115215701052</v>
      </c>
      <c r="AB41" s="174">
        <v>6.18462117727075</v>
      </c>
      <c r="AC41" s="140"/>
    </row>
    <row r="42" spans="1:29" ht="12" customHeight="1">
      <c r="A42" s="151" t="s">
        <v>645</v>
      </c>
      <c r="B42" s="171">
        <v>132347264</v>
      </c>
      <c r="C42" s="172">
        <v>31.658121017144715</v>
      </c>
      <c r="D42" s="173">
        <v>49.815695472178405</v>
      </c>
      <c r="E42" s="173">
        <v>8.837339470803114</v>
      </c>
      <c r="F42" s="173">
        <v>4.474968216947802</v>
      </c>
      <c r="G42" s="174">
        <v>5.213885822925965</v>
      </c>
      <c r="H42" s="171"/>
      <c r="I42" s="175">
        <v>9916078</v>
      </c>
      <c r="J42" s="172">
        <v>37.86230806171553</v>
      </c>
      <c r="K42" s="173">
        <v>49.027488488896516</v>
      </c>
      <c r="L42" s="173">
        <v>11.590409030667164</v>
      </c>
      <c r="M42" s="173">
        <v>0</v>
      </c>
      <c r="N42" s="174">
        <v>1.5198044187207886</v>
      </c>
      <c r="O42" s="175"/>
      <c r="P42" s="175">
        <v>480956</v>
      </c>
      <c r="Q42" s="172">
        <v>7.763080198604446</v>
      </c>
      <c r="R42" s="173">
        <v>88.92892489125825</v>
      </c>
      <c r="S42" s="173">
        <v>3.30799491013731</v>
      </c>
      <c r="T42" s="173">
        <v>0</v>
      </c>
      <c r="U42" s="174">
        <v>1.0000000000003062E-05</v>
      </c>
      <c r="V42" s="175"/>
      <c r="W42" s="176">
        <v>268175721</v>
      </c>
      <c r="X42" s="172">
        <v>28.040087566316267</v>
      </c>
      <c r="Y42" s="173">
        <v>35.85740783745297</v>
      </c>
      <c r="Z42" s="173">
        <v>15.078706174150643</v>
      </c>
      <c r="AA42" s="173">
        <v>8.71711910117322</v>
      </c>
      <c r="AB42" s="174">
        <v>12.306689320906907</v>
      </c>
      <c r="AC42" s="140"/>
    </row>
    <row r="43" spans="1:29" ht="12" customHeight="1">
      <c r="A43" s="151" t="s">
        <v>646</v>
      </c>
      <c r="B43" s="171">
        <v>691750110</v>
      </c>
      <c r="C43" s="172">
        <v>56.50598335286134</v>
      </c>
      <c r="D43" s="173">
        <v>23.746862432736005</v>
      </c>
      <c r="E43" s="173">
        <v>11.77741034258744</v>
      </c>
      <c r="F43" s="173">
        <v>4.14432648228997</v>
      </c>
      <c r="G43" s="174">
        <v>3.8254273895252435</v>
      </c>
      <c r="H43" s="171"/>
      <c r="I43" s="175">
        <v>89690401</v>
      </c>
      <c r="J43" s="172">
        <v>38.03172426445055</v>
      </c>
      <c r="K43" s="173">
        <v>43.609893103276455</v>
      </c>
      <c r="L43" s="173">
        <v>13.665258336842534</v>
      </c>
      <c r="M43" s="173">
        <v>0.82430671705883</v>
      </c>
      <c r="N43" s="174">
        <v>3.8688275783716253</v>
      </c>
      <c r="O43" s="175"/>
      <c r="P43" s="175">
        <v>45733534</v>
      </c>
      <c r="Q43" s="172">
        <v>18.17650260747398</v>
      </c>
      <c r="R43" s="173">
        <v>5.786777816033198</v>
      </c>
      <c r="S43" s="173">
        <v>5.751952167090345</v>
      </c>
      <c r="T43" s="173">
        <v>70.07462620317074</v>
      </c>
      <c r="U43" s="174">
        <v>0.2101512062317336</v>
      </c>
      <c r="V43" s="175"/>
      <c r="W43" s="176">
        <v>2787946148</v>
      </c>
      <c r="X43" s="172">
        <v>49.948878531924926</v>
      </c>
      <c r="Y43" s="173">
        <v>20.381128466474237</v>
      </c>
      <c r="Z43" s="173">
        <v>16.09239724095273</v>
      </c>
      <c r="AA43" s="173">
        <v>2.1884208934153344</v>
      </c>
      <c r="AB43" s="174">
        <v>11.389184867232766</v>
      </c>
      <c r="AC43" s="140"/>
    </row>
    <row r="44" spans="1:29" ht="18" customHeight="1">
      <c r="A44" s="151" t="s">
        <v>647</v>
      </c>
      <c r="B44" s="171">
        <v>3027872078</v>
      </c>
      <c r="C44" s="172">
        <v>52.9878358024873</v>
      </c>
      <c r="D44" s="173">
        <v>31.321063789009912</v>
      </c>
      <c r="E44" s="173">
        <v>9.28672746920453</v>
      </c>
      <c r="F44" s="173">
        <v>1.882042290163092</v>
      </c>
      <c r="G44" s="174">
        <v>4.522340649135171</v>
      </c>
      <c r="H44" s="171"/>
      <c r="I44" s="175">
        <v>226639039</v>
      </c>
      <c r="J44" s="172">
        <v>43.32512281787429</v>
      </c>
      <c r="K44" s="173">
        <v>35.89437475509239</v>
      </c>
      <c r="L44" s="173">
        <v>13.884550578243495</v>
      </c>
      <c r="M44" s="173">
        <v>0.4632705841997503</v>
      </c>
      <c r="N44" s="174">
        <v>6.432691264590078</v>
      </c>
      <c r="O44" s="175"/>
      <c r="P44" s="175">
        <v>137514248</v>
      </c>
      <c r="Q44" s="172">
        <v>36.79586859973957</v>
      </c>
      <c r="R44" s="173">
        <v>6.797032406416534</v>
      </c>
      <c r="S44" s="173">
        <v>3.268022088882019</v>
      </c>
      <c r="T44" s="173">
        <v>53.056406198723494</v>
      </c>
      <c r="U44" s="174">
        <v>0.08268070623838193</v>
      </c>
      <c r="V44" s="175"/>
      <c r="W44" s="176">
        <v>9301252133</v>
      </c>
      <c r="X44" s="172">
        <v>41.50608739336278</v>
      </c>
      <c r="Y44" s="173">
        <v>25.235739580396988</v>
      </c>
      <c r="Z44" s="173">
        <v>14.542127421759679</v>
      </c>
      <c r="AA44" s="173">
        <v>4.612349927360044</v>
      </c>
      <c r="AB44" s="174">
        <v>14.103705677120507</v>
      </c>
      <c r="AC44" s="140"/>
    </row>
    <row r="45" spans="1:29" ht="3" customHeight="1">
      <c r="A45" s="170"/>
      <c r="B45" s="177"/>
      <c r="C45" s="178"/>
      <c r="D45" s="179"/>
      <c r="E45" s="179"/>
      <c r="F45" s="179"/>
      <c r="G45" s="180"/>
      <c r="H45" s="170"/>
      <c r="I45" s="181"/>
      <c r="J45" s="178"/>
      <c r="K45" s="179"/>
      <c r="L45" s="179"/>
      <c r="M45" s="179"/>
      <c r="N45" s="180"/>
      <c r="O45" s="165"/>
      <c r="P45" s="181"/>
      <c r="Q45" s="178"/>
      <c r="R45" s="179"/>
      <c r="S45" s="179"/>
      <c r="T45" s="179"/>
      <c r="U45" s="180"/>
      <c r="V45" s="165"/>
      <c r="W45" s="182"/>
      <c r="X45" s="178"/>
      <c r="Y45" s="179"/>
      <c r="Z45" s="179"/>
      <c r="AA45" s="179"/>
      <c r="AB45" s="180"/>
      <c r="AC45" s="140"/>
    </row>
    <row r="46" spans="1:29" ht="3" customHeight="1">
      <c r="A46" s="151"/>
      <c r="B46" s="171"/>
      <c r="C46" s="172"/>
      <c r="D46" s="173"/>
      <c r="E46" s="173"/>
      <c r="F46" s="173"/>
      <c r="G46" s="174"/>
      <c r="H46" s="151"/>
      <c r="I46" s="175"/>
      <c r="J46" s="172"/>
      <c r="K46" s="173"/>
      <c r="L46" s="173"/>
      <c r="M46" s="173"/>
      <c r="N46" s="174"/>
      <c r="O46" s="140"/>
      <c r="P46" s="175"/>
      <c r="Q46" s="172"/>
      <c r="R46" s="173"/>
      <c r="S46" s="173"/>
      <c r="T46" s="173"/>
      <c r="U46" s="174"/>
      <c r="V46" s="140"/>
      <c r="W46" s="176"/>
      <c r="X46" s="172"/>
      <c r="Y46" s="173"/>
      <c r="Z46" s="173"/>
      <c r="AA46" s="173"/>
      <c r="AB46" s="174"/>
      <c r="AC46" s="140"/>
    </row>
    <row r="47" spans="1:29" ht="12" customHeight="1">
      <c r="A47" s="151" t="s">
        <v>648</v>
      </c>
      <c r="B47" s="171">
        <v>5651784</v>
      </c>
      <c r="C47" s="172">
        <v>34.72100136877135</v>
      </c>
      <c r="D47" s="173">
        <v>21.678977823639404</v>
      </c>
      <c r="E47" s="173">
        <v>13.74302344180174</v>
      </c>
      <c r="F47" s="173">
        <v>8.447102720132262</v>
      </c>
      <c r="G47" s="174">
        <v>21.40990464565525</v>
      </c>
      <c r="H47" s="171"/>
      <c r="I47" s="175">
        <v>1372703</v>
      </c>
      <c r="J47" s="172">
        <v>37.496676265732646</v>
      </c>
      <c r="K47" s="173">
        <v>51.49832119548074</v>
      </c>
      <c r="L47" s="173">
        <v>0</v>
      </c>
      <c r="M47" s="173">
        <v>0</v>
      </c>
      <c r="N47" s="174">
        <v>11.005012538786612</v>
      </c>
      <c r="O47" s="175"/>
      <c r="P47" s="175">
        <v>138342</v>
      </c>
      <c r="Q47" s="172">
        <v>98.78634109670237</v>
      </c>
      <c r="R47" s="173">
        <v>1.2136589032976248</v>
      </c>
      <c r="S47" s="173">
        <v>0</v>
      </c>
      <c r="T47" s="173">
        <v>0</v>
      </c>
      <c r="U47" s="174">
        <v>1.0000000000003062E-05</v>
      </c>
      <c r="V47" s="175"/>
      <c r="W47" s="176">
        <v>15908875</v>
      </c>
      <c r="X47" s="172">
        <v>19.890011078721784</v>
      </c>
      <c r="Y47" s="173">
        <v>16.668626788506415</v>
      </c>
      <c r="Z47" s="173">
        <v>19.641036842642865</v>
      </c>
      <c r="AA47" s="173">
        <v>13.13099134916831</v>
      </c>
      <c r="AB47" s="174">
        <v>30.669343940960626</v>
      </c>
      <c r="AC47" s="140"/>
    </row>
    <row r="48" spans="1:29" ht="12" customHeight="1">
      <c r="A48" s="151" t="s">
        <v>549</v>
      </c>
      <c r="B48" s="171">
        <v>2031171</v>
      </c>
      <c r="C48" s="172">
        <v>80.75238372347773</v>
      </c>
      <c r="D48" s="173">
        <v>7.5906459869700775</v>
      </c>
      <c r="E48" s="173">
        <v>0.9952879398140284</v>
      </c>
      <c r="F48" s="173">
        <v>1.5776121262070009</v>
      </c>
      <c r="G48" s="174">
        <v>9.084080223531155</v>
      </c>
      <c r="H48" s="171"/>
      <c r="I48" s="175">
        <v>514305</v>
      </c>
      <c r="J48" s="172">
        <v>100</v>
      </c>
      <c r="K48" s="173">
        <v>0</v>
      </c>
      <c r="L48" s="173">
        <v>0</v>
      </c>
      <c r="M48" s="173">
        <v>0</v>
      </c>
      <c r="N48" s="174">
        <v>1.0000000000003062E-05</v>
      </c>
      <c r="O48" s="175"/>
      <c r="P48" s="175">
        <v>1190914</v>
      </c>
      <c r="Q48" s="172">
        <v>100</v>
      </c>
      <c r="R48" s="173">
        <v>0</v>
      </c>
      <c r="S48" s="173">
        <v>0</v>
      </c>
      <c r="T48" s="173">
        <v>0</v>
      </c>
      <c r="U48" s="174">
        <v>1.0000000000003062E-05</v>
      </c>
      <c r="V48" s="175"/>
      <c r="W48" s="176">
        <v>3679363</v>
      </c>
      <c r="X48" s="172">
        <v>84.66166561983691</v>
      </c>
      <c r="Y48" s="173">
        <v>2.30931278050032</v>
      </c>
      <c r="Z48" s="173">
        <v>1.3219407815972493</v>
      </c>
      <c r="AA48" s="173">
        <v>3.305463472889193</v>
      </c>
      <c r="AB48" s="174">
        <v>8.401627345176326</v>
      </c>
      <c r="AC48" s="140"/>
    </row>
    <row r="49" spans="1:29" ht="12" customHeight="1">
      <c r="A49" s="151" t="s">
        <v>550</v>
      </c>
      <c r="B49" s="171">
        <v>3111767</v>
      </c>
      <c r="C49" s="172">
        <v>33.485669074837546</v>
      </c>
      <c r="D49" s="173">
        <v>14.611055390715308</v>
      </c>
      <c r="E49" s="173">
        <v>35.18531432462649</v>
      </c>
      <c r="F49" s="173">
        <v>5.244126568602341</v>
      </c>
      <c r="G49" s="174">
        <v>11.473844641218317</v>
      </c>
      <c r="H49" s="171"/>
      <c r="I49" s="175">
        <v>183724</v>
      </c>
      <c r="J49" s="172">
        <v>52.108053384424466</v>
      </c>
      <c r="K49" s="173">
        <v>47.891402320872615</v>
      </c>
      <c r="L49" s="173">
        <v>0</v>
      </c>
      <c r="M49" s="173">
        <v>0</v>
      </c>
      <c r="N49" s="174">
        <v>0.0005542947029239589</v>
      </c>
      <c r="O49" s="175"/>
      <c r="P49" s="175">
        <v>79319</v>
      </c>
      <c r="Q49" s="172">
        <v>13.136827241896645</v>
      </c>
      <c r="R49" s="173">
        <v>86.86317275810336</v>
      </c>
      <c r="S49" s="173">
        <v>0</v>
      </c>
      <c r="T49" s="173">
        <v>0</v>
      </c>
      <c r="U49" s="174">
        <v>1.0000000000003062E-05</v>
      </c>
      <c r="V49" s="175"/>
      <c r="W49" s="176">
        <v>7299543</v>
      </c>
      <c r="X49" s="172">
        <v>20.93746142737977</v>
      </c>
      <c r="Y49" s="173">
        <v>12.723906140425504</v>
      </c>
      <c r="Z49" s="173">
        <v>47.8831757001774</v>
      </c>
      <c r="AA49" s="173">
        <v>6.715776590397509</v>
      </c>
      <c r="AB49" s="174">
        <v>11.739690141619825</v>
      </c>
      <c r="AC49" s="140"/>
    </row>
    <row r="50" spans="1:29" ht="12" customHeight="1">
      <c r="A50" s="151" t="s">
        <v>551</v>
      </c>
      <c r="B50" s="171">
        <v>1454382</v>
      </c>
      <c r="C50" s="172">
        <v>82.07204159567432</v>
      </c>
      <c r="D50" s="173">
        <v>1.6975595132503014</v>
      </c>
      <c r="E50" s="173">
        <v>9.247570445728838</v>
      </c>
      <c r="F50" s="173">
        <v>0.5057130795073096</v>
      </c>
      <c r="G50" s="174">
        <v>6.477125365839236</v>
      </c>
      <c r="H50" s="171"/>
      <c r="I50" s="175">
        <v>369314</v>
      </c>
      <c r="J50" s="172">
        <v>79.09258787914891</v>
      </c>
      <c r="K50" s="173">
        <v>0</v>
      </c>
      <c r="L50" s="173">
        <v>20.90741212085109</v>
      </c>
      <c r="M50" s="173">
        <v>0</v>
      </c>
      <c r="N50" s="174">
        <v>1.0000000000003062E-05</v>
      </c>
      <c r="O50" s="175"/>
      <c r="P50" s="175">
        <v>81608</v>
      </c>
      <c r="Q50" s="172">
        <v>98.18155082835017</v>
      </c>
      <c r="R50" s="173">
        <v>0</v>
      </c>
      <c r="S50" s="173">
        <v>1.8184491716498383</v>
      </c>
      <c r="T50" s="173">
        <v>0</v>
      </c>
      <c r="U50" s="174">
        <v>1.0000000000003062E-05</v>
      </c>
      <c r="V50" s="175"/>
      <c r="W50" s="176">
        <v>5322242</v>
      </c>
      <c r="X50" s="172">
        <v>82.25063798301542</v>
      </c>
      <c r="Y50" s="173">
        <v>0.6628033824842989</v>
      </c>
      <c r="Z50" s="173">
        <v>11.972623567286117</v>
      </c>
      <c r="AA50" s="173">
        <v>0.538682758130878</v>
      </c>
      <c r="AB50" s="174">
        <v>4.575262309083278</v>
      </c>
      <c r="AC50" s="140"/>
    </row>
    <row r="51" spans="1:29" ht="12" customHeight="1">
      <c r="A51" s="151" t="s">
        <v>552</v>
      </c>
      <c r="B51" s="171">
        <v>2449286</v>
      </c>
      <c r="C51" s="172">
        <v>32.54740361068491</v>
      </c>
      <c r="D51" s="173">
        <v>44.86895364608298</v>
      </c>
      <c r="E51" s="173">
        <v>11.006227937447893</v>
      </c>
      <c r="F51" s="173">
        <v>3.8565524810087513</v>
      </c>
      <c r="G51" s="174">
        <v>7.720872324775465</v>
      </c>
      <c r="H51" s="171"/>
      <c r="I51" s="175">
        <v>184345</v>
      </c>
      <c r="J51" s="172">
        <v>57.8410046380428</v>
      </c>
      <c r="K51" s="173">
        <v>41.49936260815319</v>
      </c>
      <c r="L51" s="173">
        <v>0</v>
      </c>
      <c r="M51" s="173">
        <v>0</v>
      </c>
      <c r="N51" s="174">
        <v>0.6596427538040088</v>
      </c>
      <c r="O51" s="175"/>
      <c r="P51" s="175">
        <v>195749</v>
      </c>
      <c r="Q51" s="172">
        <v>85.31640008378076</v>
      </c>
      <c r="R51" s="173">
        <v>14.68359991621924</v>
      </c>
      <c r="S51" s="173">
        <v>0</v>
      </c>
      <c r="T51" s="173">
        <v>0</v>
      </c>
      <c r="U51" s="174">
        <v>1.0000000000003062E-05</v>
      </c>
      <c r="V51" s="175"/>
      <c r="W51" s="176">
        <v>3288421</v>
      </c>
      <c r="X51" s="172">
        <v>26.855198893329046</v>
      </c>
      <c r="Y51" s="173">
        <v>31.610277394530687</v>
      </c>
      <c r="Z51" s="173">
        <v>20.908454239892034</v>
      </c>
      <c r="AA51" s="173">
        <v>9.485464300343539</v>
      </c>
      <c r="AB51" s="174">
        <v>11.140615171904692</v>
      </c>
      <c r="AC51" s="140"/>
    </row>
    <row r="52" spans="1:29" ht="12" customHeight="1">
      <c r="A52" s="151" t="s">
        <v>553</v>
      </c>
      <c r="B52" s="171">
        <v>270914</v>
      </c>
      <c r="C52" s="172">
        <v>0.06902559483821434</v>
      </c>
      <c r="D52" s="173">
        <v>0.8921650413046207</v>
      </c>
      <c r="E52" s="173">
        <v>21.215588710808596</v>
      </c>
      <c r="F52" s="173">
        <v>3.9872431841839107</v>
      </c>
      <c r="G52" s="174">
        <v>73.83598746886466</v>
      </c>
      <c r="H52" s="171"/>
      <c r="I52" s="175">
        <v>1421</v>
      </c>
      <c r="J52" s="172">
        <v>0</v>
      </c>
      <c r="K52" s="173">
        <v>0</v>
      </c>
      <c r="L52" s="173">
        <v>0</v>
      </c>
      <c r="M52" s="173">
        <v>0</v>
      </c>
      <c r="N52" s="174">
        <v>100.00001</v>
      </c>
      <c r="O52" s="175"/>
      <c r="P52" s="175">
        <v>0</v>
      </c>
      <c r="Q52" s="172" t="s">
        <v>622</v>
      </c>
      <c r="R52" s="173" t="s">
        <v>622</v>
      </c>
      <c r="S52" s="173" t="s">
        <v>622</v>
      </c>
      <c r="T52" s="173" t="s">
        <v>622</v>
      </c>
      <c r="U52" s="174" t="s">
        <v>622</v>
      </c>
      <c r="V52" s="175"/>
      <c r="W52" s="176">
        <v>627689</v>
      </c>
      <c r="X52" s="172">
        <v>0.012426536071207238</v>
      </c>
      <c r="Y52" s="173">
        <v>0.2743396809566521</v>
      </c>
      <c r="Z52" s="173">
        <v>12.716647894100422</v>
      </c>
      <c r="AA52" s="173">
        <v>4.44312390371665</v>
      </c>
      <c r="AB52" s="174">
        <v>82.55347198515507</v>
      </c>
      <c r="AC52" s="140"/>
    </row>
    <row r="53" spans="1:29" ht="12" customHeight="1">
      <c r="A53" s="151" t="s">
        <v>554</v>
      </c>
      <c r="B53" s="171">
        <v>7289947</v>
      </c>
      <c r="C53" s="172">
        <v>33.98555572489073</v>
      </c>
      <c r="D53" s="173">
        <v>22.15184829190116</v>
      </c>
      <c r="E53" s="173">
        <v>18.217224350190747</v>
      </c>
      <c r="F53" s="173">
        <v>2.7378799873304978</v>
      </c>
      <c r="G53" s="174">
        <v>22.90750164568686</v>
      </c>
      <c r="H53" s="171"/>
      <c r="I53" s="175">
        <v>1165505</v>
      </c>
      <c r="J53" s="172">
        <v>48.39258518839473</v>
      </c>
      <c r="K53" s="173">
        <v>51.60741481160527</v>
      </c>
      <c r="L53" s="173">
        <v>0</v>
      </c>
      <c r="M53" s="173">
        <v>0</v>
      </c>
      <c r="N53" s="174">
        <v>1.0000000000003062E-05</v>
      </c>
      <c r="O53" s="175"/>
      <c r="P53" s="175">
        <v>898492</v>
      </c>
      <c r="Q53" s="172">
        <v>95.58638251648317</v>
      </c>
      <c r="R53" s="173">
        <v>4.413617483516826</v>
      </c>
      <c r="S53" s="173">
        <v>0</v>
      </c>
      <c r="T53" s="173">
        <v>0</v>
      </c>
      <c r="U53" s="174">
        <v>1.0000000000003062E-05</v>
      </c>
      <c r="V53" s="175"/>
      <c r="W53" s="176">
        <v>11753360</v>
      </c>
      <c r="X53" s="172">
        <v>19.85816821742889</v>
      </c>
      <c r="Y53" s="173">
        <v>18.420204945649584</v>
      </c>
      <c r="Z53" s="173">
        <v>26.09082849500058</v>
      </c>
      <c r="AA53" s="173">
        <v>3.5592715614939046</v>
      </c>
      <c r="AB53" s="174">
        <v>32.071536780427046</v>
      </c>
      <c r="AC53" s="140"/>
    </row>
    <row r="54" spans="1:29" ht="12" customHeight="1">
      <c r="A54" s="151" t="s">
        <v>555</v>
      </c>
      <c r="B54" s="171">
        <v>4671</v>
      </c>
      <c r="C54" s="172">
        <v>0</v>
      </c>
      <c r="D54" s="173">
        <v>0</v>
      </c>
      <c r="E54" s="173">
        <v>0</v>
      </c>
      <c r="F54" s="173">
        <v>0</v>
      </c>
      <c r="G54" s="174">
        <v>100.00001</v>
      </c>
      <c r="H54" s="171"/>
      <c r="I54" s="175">
        <v>2507</v>
      </c>
      <c r="J54" s="172">
        <v>0</v>
      </c>
      <c r="K54" s="173">
        <v>0</v>
      </c>
      <c r="L54" s="173">
        <v>0</v>
      </c>
      <c r="M54" s="173">
        <v>0</v>
      </c>
      <c r="N54" s="174">
        <v>100.00001</v>
      </c>
      <c r="O54" s="175"/>
      <c r="P54" s="175">
        <v>0</v>
      </c>
      <c r="Q54" s="172" t="s">
        <v>622</v>
      </c>
      <c r="R54" s="173" t="s">
        <v>622</v>
      </c>
      <c r="S54" s="173" t="s">
        <v>622</v>
      </c>
      <c r="T54" s="173" t="s">
        <v>622</v>
      </c>
      <c r="U54" s="174" t="s">
        <v>622</v>
      </c>
      <c r="V54" s="175"/>
      <c r="W54" s="176">
        <v>52964</v>
      </c>
      <c r="X54" s="172">
        <v>0</v>
      </c>
      <c r="Y54" s="173">
        <v>0</v>
      </c>
      <c r="Z54" s="173">
        <v>0</v>
      </c>
      <c r="AA54" s="173">
        <v>0</v>
      </c>
      <c r="AB54" s="174">
        <v>100.00001</v>
      </c>
      <c r="AC54" s="140"/>
    </row>
    <row r="55" spans="1:29" ht="12" customHeight="1">
      <c r="A55" s="151" t="s">
        <v>556</v>
      </c>
      <c r="B55" s="171">
        <v>6503186</v>
      </c>
      <c r="C55" s="172">
        <v>40.40988524701585</v>
      </c>
      <c r="D55" s="173">
        <v>20.299527031827168</v>
      </c>
      <c r="E55" s="173">
        <v>11.046785375660484</v>
      </c>
      <c r="F55" s="173">
        <v>3.560331812745322</v>
      </c>
      <c r="G55" s="174">
        <v>24.683480532751176</v>
      </c>
      <c r="H55" s="171"/>
      <c r="I55" s="175">
        <v>340983</v>
      </c>
      <c r="J55" s="172">
        <v>59.16453312921759</v>
      </c>
      <c r="K55" s="173">
        <v>37.73531231762287</v>
      </c>
      <c r="L55" s="173">
        <v>0</v>
      </c>
      <c r="M55" s="173">
        <v>0</v>
      </c>
      <c r="N55" s="174">
        <v>3.1001645531595416</v>
      </c>
      <c r="O55" s="175"/>
      <c r="P55" s="175">
        <v>73692</v>
      </c>
      <c r="Q55" s="172">
        <v>99.73131411822179</v>
      </c>
      <c r="R55" s="173">
        <v>0.268685881778212</v>
      </c>
      <c r="S55" s="173">
        <v>0</v>
      </c>
      <c r="T55" s="173">
        <v>0</v>
      </c>
      <c r="U55" s="174">
        <v>1.0000000000003062E-05</v>
      </c>
      <c r="V55" s="175"/>
      <c r="W55" s="176">
        <v>11906054</v>
      </c>
      <c r="X55" s="172">
        <v>26.485105812555528</v>
      </c>
      <c r="Y55" s="173">
        <v>16.43130461192264</v>
      </c>
      <c r="Z55" s="173">
        <v>18.250563956790387</v>
      </c>
      <c r="AA55" s="173">
        <v>6.698323390772459</v>
      </c>
      <c r="AB55" s="174">
        <v>32.134712227958985</v>
      </c>
      <c r="AC55" s="140"/>
    </row>
    <row r="56" spans="1:29" ht="12" customHeight="1">
      <c r="A56" s="151" t="s">
        <v>557</v>
      </c>
      <c r="B56" s="171">
        <v>164080</v>
      </c>
      <c r="C56" s="172">
        <v>0.048147245246221354</v>
      </c>
      <c r="D56" s="173">
        <v>17.108117991223793</v>
      </c>
      <c r="E56" s="173">
        <v>49.51182350073135</v>
      </c>
      <c r="F56" s="173">
        <v>8.444661140906875</v>
      </c>
      <c r="G56" s="174">
        <v>24.88726012189176</v>
      </c>
      <c r="H56" s="171"/>
      <c r="I56" s="175">
        <v>58028</v>
      </c>
      <c r="J56" s="172">
        <v>0</v>
      </c>
      <c r="K56" s="173">
        <v>99.97932032811747</v>
      </c>
      <c r="L56" s="173">
        <v>0</v>
      </c>
      <c r="M56" s="173">
        <v>0</v>
      </c>
      <c r="N56" s="174">
        <v>0.020689671882539465</v>
      </c>
      <c r="O56" s="175"/>
      <c r="P56" s="175">
        <v>0</v>
      </c>
      <c r="Q56" s="172" t="s">
        <v>622</v>
      </c>
      <c r="R56" s="173" t="s">
        <v>622</v>
      </c>
      <c r="S56" s="173" t="s">
        <v>622</v>
      </c>
      <c r="T56" s="173" t="s">
        <v>622</v>
      </c>
      <c r="U56" s="174" t="s">
        <v>622</v>
      </c>
      <c r="V56" s="175"/>
      <c r="W56" s="176">
        <v>282603</v>
      </c>
      <c r="X56" s="172">
        <v>0.010969451845875663</v>
      </c>
      <c r="Y56" s="173">
        <v>26.121803377883463</v>
      </c>
      <c r="Z56" s="173">
        <v>41.032473115996645</v>
      </c>
      <c r="AA56" s="173">
        <v>11.298535401251932</v>
      </c>
      <c r="AB56" s="174">
        <v>21.536228653022086</v>
      </c>
      <c r="AC56" s="140"/>
    </row>
    <row r="57" spans="1:29" ht="12" customHeight="1">
      <c r="A57" s="151" t="s">
        <v>558</v>
      </c>
      <c r="B57" s="171">
        <v>360296</v>
      </c>
      <c r="C57" s="172">
        <v>3.5518018518107333</v>
      </c>
      <c r="D57" s="173">
        <v>38.04594000488487</v>
      </c>
      <c r="E57" s="173">
        <v>0.17679907631502986</v>
      </c>
      <c r="F57" s="173">
        <v>11.83776672513711</v>
      </c>
      <c r="G57" s="174">
        <v>46.387702341852254</v>
      </c>
      <c r="H57" s="171"/>
      <c r="I57" s="175">
        <v>55389</v>
      </c>
      <c r="J57" s="172">
        <v>0.11374099550452256</v>
      </c>
      <c r="K57" s="173">
        <v>98.96369315206991</v>
      </c>
      <c r="L57" s="173">
        <v>0</v>
      </c>
      <c r="M57" s="173">
        <v>0</v>
      </c>
      <c r="N57" s="174">
        <v>0.9225758524255718</v>
      </c>
      <c r="O57" s="175"/>
      <c r="P57" s="175">
        <v>0</v>
      </c>
      <c r="Q57" s="172" t="s">
        <v>622</v>
      </c>
      <c r="R57" s="173" t="s">
        <v>622</v>
      </c>
      <c r="S57" s="173" t="s">
        <v>622</v>
      </c>
      <c r="T57" s="173" t="s">
        <v>622</v>
      </c>
      <c r="U57" s="174" t="s">
        <v>622</v>
      </c>
      <c r="V57" s="175"/>
      <c r="W57" s="176">
        <v>507381</v>
      </c>
      <c r="X57" s="172">
        <v>0.9409102824110481</v>
      </c>
      <c r="Y57" s="173">
        <v>32.053821487205866</v>
      </c>
      <c r="Z57" s="173">
        <v>0.07489440873820659</v>
      </c>
      <c r="AA57" s="173">
        <v>18.301631318476648</v>
      </c>
      <c r="AB57" s="174">
        <v>48.62875250316823</v>
      </c>
      <c r="AC57" s="140"/>
    </row>
    <row r="58" spans="1:29" ht="12" customHeight="1">
      <c r="A58" s="151" t="s">
        <v>559</v>
      </c>
      <c r="B58" s="171">
        <v>522834</v>
      </c>
      <c r="C58" s="172">
        <v>0</v>
      </c>
      <c r="D58" s="173">
        <v>3.1618066154840734</v>
      </c>
      <c r="E58" s="173">
        <v>64.36823159932216</v>
      </c>
      <c r="F58" s="173">
        <v>20.683811687839736</v>
      </c>
      <c r="G58" s="174">
        <v>11.786160097354037</v>
      </c>
      <c r="H58" s="171"/>
      <c r="I58" s="175">
        <v>1886</v>
      </c>
      <c r="J58" s="172">
        <v>0</v>
      </c>
      <c r="K58" s="173">
        <v>13.573700954400849</v>
      </c>
      <c r="L58" s="173">
        <v>0</v>
      </c>
      <c r="M58" s="173">
        <v>0</v>
      </c>
      <c r="N58" s="174">
        <v>86.42630904559915</v>
      </c>
      <c r="O58" s="175"/>
      <c r="P58" s="175">
        <v>0</v>
      </c>
      <c r="Q58" s="172" t="s">
        <v>622</v>
      </c>
      <c r="R58" s="173" t="s">
        <v>622</v>
      </c>
      <c r="S58" s="173" t="s">
        <v>622</v>
      </c>
      <c r="T58" s="173" t="s">
        <v>622</v>
      </c>
      <c r="U58" s="174" t="s">
        <v>622</v>
      </c>
      <c r="V58" s="175"/>
      <c r="W58" s="176">
        <v>1860278</v>
      </c>
      <c r="X58" s="172">
        <v>0</v>
      </c>
      <c r="Y58" s="173">
        <v>1.3501745438047432</v>
      </c>
      <c r="Z58" s="173">
        <v>71.749975003736</v>
      </c>
      <c r="AA58" s="173">
        <v>15.323354896418707</v>
      </c>
      <c r="AB58" s="174">
        <v>11.57650555604055</v>
      </c>
      <c r="AC58" s="140"/>
    </row>
    <row r="59" spans="1:29" ht="12" customHeight="1">
      <c r="A59" s="151" t="s">
        <v>560</v>
      </c>
      <c r="B59" s="171">
        <v>1830622</v>
      </c>
      <c r="C59" s="172">
        <v>55.38631131932207</v>
      </c>
      <c r="D59" s="173">
        <v>5.358615814734009</v>
      </c>
      <c r="E59" s="173">
        <v>5.889255127492186</v>
      </c>
      <c r="F59" s="173">
        <v>11.29015165337246</v>
      </c>
      <c r="G59" s="174">
        <v>22.07567608507928</v>
      </c>
      <c r="H59" s="171"/>
      <c r="I59" s="175">
        <v>132844</v>
      </c>
      <c r="J59" s="172">
        <v>54.8139170756677</v>
      </c>
      <c r="K59" s="173">
        <v>31.56935954954684</v>
      </c>
      <c r="L59" s="173">
        <v>0</v>
      </c>
      <c r="M59" s="173">
        <v>0</v>
      </c>
      <c r="N59" s="174">
        <v>13.616733374785463</v>
      </c>
      <c r="O59" s="175"/>
      <c r="P59" s="175">
        <v>1948485</v>
      </c>
      <c r="Q59" s="172">
        <v>92.05254338627189</v>
      </c>
      <c r="R59" s="173">
        <v>7.947456613728102</v>
      </c>
      <c r="S59" s="173">
        <v>0</v>
      </c>
      <c r="T59" s="173">
        <v>0</v>
      </c>
      <c r="U59" s="174">
        <v>1.0000000000003062E-05</v>
      </c>
      <c r="V59" s="175"/>
      <c r="W59" s="176">
        <v>2480194</v>
      </c>
      <c r="X59" s="172">
        <v>23.1302873888091</v>
      </c>
      <c r="Y59" s="173">
        <v>6.774711978175901</v>
      </c>
      <c r="Z59" s="173">
        <v>7.426919023269954</v>
      </c>
      <c r="AA59" s="173">
        <v>19.626690492759842</v>
      </c>
      <c r="AB59" s="174">
        <v>43.041401116985206</v>
      </c>
      <c r="AC59" s="140"/>
    </row>
    <row r="60" spans="1:29" ht="12" customHeight="1">
      <c r="A60" s="151" t="s">
        <v>561</v>
      </c>
      <c r="B60" s="171">
        <v>16517941</v>
      </c>
      <c r="C60" s="172">
        <v>48.59706787910188</v>
      </c>
      <c r="D60" s="173">
        <v>37.38883072654152</v>
      </c>
      <c r="E60" s="173">
        <v>1.618137514839168</v>
      </c>
      <c r="F60" s="173">
        <v>0</v>
      </c>
      <c r="G60" s="174">
        <v>12.39597387951743</v>
      </c>
      <c r="H60" s="171"/>
      <c r="I60" s="175">
        <v>3890225</v>
      </c>
      <c r="J60" s="172">
        <v>47.09421691547404</v>
      </c>
      <c r="K60" s="173">
        <v>52.53703834611109</v>
      </c>
      <c r="L60" s="173">
        <v>0</v>
      </c>
      <c r="M60" s="173">
        <v>0</v>
      </c>
      <c r="N60" s="174">
        <v>0.36875473841487316</v>
      </c>
      <c r="O60" s="175"/>
      <c r="P60" s="175">
        <v>1835823</v>
      </c>
      <c r="Q60" s="172">
        <v>60.69681009552664</v>
      </c>
      <c r="R60" s="173">
        <v>39.30318990447336</v>
      </c>
      <c r="S60" s="173">
        <v>0</v>
      </c>
      <c r="T60" s="173">
        <v>0</v>
      </c>
      <c r="U60" s="174">
        <v>1.0000000000003062E-05</v>
      </c>
      <c r="V60" s="175"/>
      <c r="W60" s="176">
        <v>16342304</v>
      </c>
      <c r="X60" s="172">
        <v>31.06152596353611</v>
      </c>
      <c r="Y60" s="173">
        <v>48.57657769675561</v>
      </c>
      <c r="Z60" s="173">
        <v>1.7119373131230455</v>
      </c>
      <c r="AA60" s="173">
        <v>0</v>
      </c>
      <c r="AB60" s="174">
        <v>18.649969026585236</v>
      </c>
      <c r="AC60" s="140"/>
    </row>
    <row r="61" spans="1:29" ht="12" customHeight="1">
      <c r="A61" s="151" t="s">
        <v>562</v>
      </c>
      <c r="B61" s="171">
        <v>1037700</v>
      </c>
      <c r="C61" s="172">
        <v>34.70714079213646</v>
      </c>
      <c r="D61" s="173">
        <v>16.22993157945456</v>
      </c>
      <c r="E61" s="173">
        <v>21.920689987472294</v>
      </c>
      <c r="F61" s="173">
        <v>3.4609231955285726</v>
      </c>
      <c r="G61" s="174">
        <v>23.681324445408116</v>
      </c>
      <c r="H61" s="171"/>
      <c r="I61" s="175">
        <v>100274</v>
      </c>
      <c r="J61" s="172">
        <v>97.88080658994356</v>
      </c>
      <c r="K61" s="173">
        <v>0</v>
      </c>
      <c r="L61" s="173">
        <v>0</v>
      </c>
      <c r="M61" s="173">
        <v>0</v>
      </c>
      <c r="N61" s="174">
        <v>2.1192034100564454</v>
      </c>
      <c r="O61" s="175"/>
      <c r="P61" s="175">
        <v>91467</v>
      </c>
      <c r="Q61" s="172">
        <v>100</v>
      </c>
      <c r="R61" s="173">
        <v>0</v>
      </c>
      <c r="S61" s="173">
        <v>0</v>
      </c>
      <c r="T61" s="173">
        <v>0</v>
      </c>
      <c r="U61" s="174">
        <v>1.0000000000003062E-05</v>
      </c>
      <c r="V61" s="175"/>
      <c r="W61" s="176">
        <v>1533776</v>
      </c>
      <c r="X61" s="172">
        <v>24.428795339084715</v>
      </c>
      <c r="Y61" s="173">
        <v>11.880613596770324</v>
      </c>
      <c r="Z61" s="173">
        <v>33.85403083631508</v>
      </c>
      <c r="AA61" s="173">
        <v>4.205894472204546</v>
      </c>
      <c r="AB61" s="174">
        <v>25.630675755625333</v>
      </c>
      <c r="AC61" s="140"/>
    </row>
    <row r="62" spans="1:29" ht="12" customHeight="1">
      <c r="A62" s="151" t="s">
        <v>563</v>
      </c>
      <c r="B62" s="171">
        <v>136996218</v>
      </c>
      <c r="C62" s="172">
        <v>40.599456548501216</v>
      </c>
      <c r="D62" s="173">
        <v>41.621302275658444</v>
      </c>
      <c r="E62" s="173">
        <v>7.175387863627009</v>
      </c>
      <c r="F62" s="173">
        <v>1.8099017886756552</v>
      </c>
      <c r="G62" s="174">
        <v>8.793961523537678</v>
      </c>
      <c r="H62" s="171"/>
      <c r="I62" s="175">
        <v>6879864</v>
      </c>
      <c r="J62" s="172">
        <v>37.98210255319</v>
      </c>
      <c r="K62" s="173">
        <v>35.066667015510774</v>
      </c>
      <c r="L62" s="173">
        <v>14.666946904764396</v>
      </c>
      <c r="M62" s="173">
        <v>0</v>
      </c>
      <c r="N62" s="174">
        <v>12.284293526534826</v>
      </c>
      <c r="O62" s="175"/>
      <c r="P62" s="175">
        <v>2866706</v>
      </c>
      <c r="Q62" s="172">
        <v>91.90056462015987</v>
      </c>
      <c r="R62" s="173">
        <v>2.3136310455275146</v>
      </c>
      <c r="S62" s="173">
        <v>5.785804334312623</v>
      </c>
      <c r="T62" s="173">
        <v>0</v>
      </c>
      <c r="U62" s="174">
        <v>1.0000000000003062E-05</v>
      </c>
      <c r="V62" s="175"/>
      <c r="W62" s="176">
        <v>180294672</v>
      </c>
      <c r="X62" s="172">
        <v>26.16128889266345</v>
      </c>
      <c r="Y62" s="173">
        <v>47.849065112695065</v>
      </c>
      <c r="Z62" s="173">
        <v>8.076814937714854</v>
      </c>
      <c r="AA62" s="173">
        <v>3.2305857601826413</v>
      </c>
      <c r="AB62" s="174">
        <v>14.682255296743987</v>
      </c>
      <c r="AC62" s="140"/>
    </row>
    <row r="63" spans="1:29" ht="12" customHeight="1">
      <c r="A63" s="151" t="s">
        <v>564</v>
      </c>
      <c r="B63" s="171">
        <v>81723</v>
      </c>
      <c r="C63" s="172">
        <v>11.95257149150178</v>
      </c>
      <c r="D63" s="173">
        <v>15.047171542894901</v>
      </c>
      <c r="E63" s="173">
        <v>37.32976028780148</v>
      </c>
      <c r="F63" s="173">
        <v>20.05065893322565</v>
      </c>
      <c r="G63" s="174">
        <v>15.619847744576191</v>
      </c>
      <c r="H63" s="171"/>
      <c r="I63" s="175">
        <v>72122</v>
      </c>
      <c r="J63" s="172">
        <v>100</v>
      </c>
      <c r="K63" s="173">
        <v>0</v>
      </c>
      <c r="L63" s="173">
        <v>0</v>
      </c>
      <c r="M63" s="173">
        <v>0</v>
      </c>
      <c r="N63" s="174">
        <v>1.0000000000003062E-05</v>
      </c>
      <c r="O63" s="175"/>
      <c r="P63" s="175">
        <v>2361</v>
      </c>
      <c r="Q63" s="172">
        <v>100</v>
      </c>
      <c r="R63" s="173">
        <v>0</v>
      </c>
      <c r="S63" s="173">
        <v>0</v>
      </c>
      <c r="T63" s="173">
        <v>0</v>
      </c>
      <c r="U63" s="174">
        <v>1.0000000000003062E-05</v>
      </c>
      <c r="V63" s="175"/>
      <c r="W63" s="176">
        <v>392237</v>
      </c>
      <c r="X63" s="172">
        <v>53.162501242871016</v>
      </c>
      <c r="Y63" s="173">
        <v>2.8513373292167747</v>
      </c>
      <c r="Z63" s="173">
        <v>4.8797028327261325</v>
      </c>
      <c r="AA63" s="173">
        <v>35.59735568036672</v>
      </c>
      <c r="AB63" s="174">
        <v>3.5091129148193567</v>
      </c>
      <c r="AC63" s="140"/>
    </row>
    <row r="64" spans="1:29" ht="12" customHeight="1">
      <c r="A64" s="151" t="s">
        <v>565</v>
      </c>
      <c r="B64" s="171">
        <v>21394154</v>
      </c>
      <c r="C64" s="172">
        <v>35.774730797955364</v>
      </c>
      <c r="D64" s="173">
        <v>21.735461004908164</v>
      </c>
      <c r="E64" s="173">
        <v>10.065497331654246</v>
      </c>
      <c r="F64" s="173">
        <v>8.064553522424864</v>
      </c>
      <c r="G64" s="174">
        <v>24.35976734305736</v>
      </c>
      <c r="H64" s="171"/>
      <c r="I64" s="175">
        <v>1767572</v>
      </c>
      <c r="J64" s="172">
        <v>41.65731296942925</v>
      </c>
      <c r="K64" s="173">
        <v>39.2929962683274</v>
      </c>
      <c r="L64" s="173">
        <v>6.405283632010464</v>
      </c>
      <c r="M64" s="173">
        <v>0</v>
      </c>
      <c r="N64" s="174">
        <v>12.644417130232885</v>
      </c>
      <c r="O64" s="175"/>
      <c r="P64" s="175">
        <v>1358919</v>
      </c>
      <c r="Q64" s="172">
        <v>82.41984989539479</v>
      </c>
      <c r="R64" s="173">
        <v>17.55947190377057</v>
      </c>
      <c r="S64" s="173">
        <v>0.020678200834633998</v>
      </c>
      <c r="T64" s="173">
        <v>0</v>
      </c>
      <c r="U64" s="174">
        <v>1.0000000000003062E-05</v>
      </c>
      <c r="V64" s="175"/>
      <c r="W64" s="176">
        <v>27779173</v>
      </c>
      <c r="X64" s="172">
        <v>25.63051103069195</v>
      </c>
      <c r="Y64" s="173">
        <v>16.31714162261058</v>
      </c>
      <c r="Z64" s="173">
        <v>11.884630258791361</v>
      </c>
      <c r="AA64" s="173">
        <v>17.082434383485786</v>
      </c>
      <c r="AB64" s="174">
        <v>29.085292704420322</v>
      </c>
      <c r="AC64" s="140"/>
    </row>
    <row r="65" spans="1:29" ht="12" customHeight="1">
      <c r="A65" s="151" t="s">
        <v>566</v>
      </c>
      <c r="B65" s="171">
        <v>2622125</v>
      </c>
      <c r="C65" s="172">
        <v>47.146798874958286</v>
      </c>
      <c r="D65" s="173">
        <v>40.520074367164035</v>
      </c>
      <c r="E65" s="173">
        <v>3.065948419697764</v>
      </c>
      <c r="F65" s="173">
        <v>1.2511607951566002</v>
      </c>
      <c r="G65" s="174">
        <v>8.016027543023311</v>
      </c>
      <c r="H65" s="171"/>
      <c r="I65" s="175">
        <v>290441</v>
      </c>
      <c r="J65" s="172">
        <v>42.48780303056387</v>
      </c>
      <c r="K65" s="173">
        <v>56.23517340871296</v>
      </c>
      <c r="L65" s="173">
        <v>0</v>
      </c>
      <c r="M65" s="173">
        <v>0</v>
      </c>
      <c r="N65" s="174">
        <v>1.2770335607231762</v>
      </c>
      <c r="O65" s="175"/>
      <c r="P65" s="175">
        <v>815200</v>
      </c>
      <c r="Q65" s="172">
        <v>0.12708537782139354</v>
      </c>
      <c r="R65" s="173">
        <v>99.8631010794897</v>
      </c>
      <c r="S65" s="173">
        <v>0</v>
      </c>
      <c r="T65" s="173">
        <v>0</v>
      </c>
      <c r="U65" s="174">
        <v>0.009823542688910704</v>
      </c>
      <c r="V65" s="175"/>
      <c r="W65" s="176">
        <v>2897219</v>
      </c>
      <c r="X65" s="172">
        <v>30.16026748409423</v>
      </c>
      <c r="Y65" s="173">
        <v>48.06581759956703</v>
      </c>
      <c r="Z65" s="173">
        <v>3.9307694723802378</v>
      </c>
      <c r="AA65" s="173">
        <v>2.795508382348728</v>
      </c>
      <c r="AB65" s="174">
        <v>15.047647061609771</v>
      </c>
      <c r="AC65" s="140"/>
    </row>
    <row r="66" spans="1:29" ht="12" customHeight="1">
      <c r="A66" s="151" t="s">
        <v>567</v>
      </c>
      <c r="B66" s="171">
        <v>5594548</v>
      </c>
      <c r="C66" s="172">
        <v>48.5543068001204</v>
      </c>
      <c r="D66" s="173">
        <v>17.657172661669897</v>
      </c>
      <c r="E66" s="173">
        <v>8.367253261568226</v>
      </c>
      <c r="F66" s="173">
        <v>12.905332119770891</v>
      </c>
      <c r="G66" s="174">
        <v>12.515945156870583</v>
      </c>
      <c r="H66" s="171"/>
      <c r="I66" s="175">
        <v>447893</v>
      </c>
      <c r="J66" s="172">
        <v>44.81740058451461</v>
      </c>
      <c r="K66" s="173">
        <v>27.80708785357217</v>
      </c>
      <c r="L66" s="173">
        <v>21.02488764057487</v>
      </c>
      <c r="M66" s="173">
        <v>0</v>
      </c>
      <c r="N66" s="174">
        <v>6.350633921338355</v>
      </c>
      <c r="O66" s="175"/>
      <c r="P66" s="175">
        <v>883068</v>
      </c>
      <c r="Q66" s="172">
        <v>77.62788369638578</v>
      </c>
      <c r="R66" s="173">
        <v>7.099340028174501</v>
      </c>
      <c r="S66" s="173">
        <v>15.272776275439718</v>
      </c>
      <c r="T66" s="173">
        <v>0</v>
      </c>
      <c r="U66" s="174">
        <v>1.0000000000010001E-05</v>
      </c>
      <c r="V66" s="175"/>
      <c r="W66" s="176">
        <v>10166128</v>
      </c>
      <c r="X66" s="172">
        <v>23.749779660456763</v>
      </c>
      <c r="Y66" s="173">
        <v>21.297361197891664</v>
      </c>
      <c r="Z66" s="173">
        <v>14.811155240225187</v>
      </c>
      <c r="AA66" s="173">
        <v>24.418293769269873</v>
      </c>
      <c r="AB66" s="174">
        <v>15.72342013215651</v>
      </c>
      <c r="AC66" s="140"/>
    </row>
    <row r="67" spans="1:29" ht="12" customHeight="1">
      <c r="A67" s="151" t="s">
        <v>568</v>
      </c>
      <c r="B67" s="171">
        <v>31808214</v>
      </c>
      <c r="C67" s="172">
        <v>38.52840653046411</v>
      </c>
      <c r="D67" s="173">
        <v>29.999103376253693</v>
      </c>
      <c r="E67" s="173">
        <v>5.759823547464816</v>
      </c>
      <c r="F67" s="173">
        <v>8.900861268098863</v>
      </c>
      <c r="G67" s="174">
        <v>16.811815277718516</v>
      </c>
      <c r="H67" s="171"/>
      <c r="I67" s="175">
        <v>3307942</v>
      </c>
      <c r="J67" s="172">
        <v>33.94551657798112</v>
      </c>
      <c r="K67" s="173">
        <v>48.38642878260864</v>
      </c>
      <c r="L67" s="173">
        <v>16.689379680780377</v>
      </c>
      <c r="M67" s="173">
        <v>0</v>
      </c>
      <c r="N67" s="174">
        <v>0.9786849586298672</v>
      </c>
      <c r="O67" s="175"/>
      <c r="P67" s="175">
        <v>2029256</v>
      </c>
      <c r="Q67" s="172">
        <v>77.48204267968161</v>
      </c>
      <c r="R67" s="173">
        <v>13.352184248808431</v>
      </c>
      <c r="S67" s="173">
        <v>9.165773071509953</v>
      </c>
      <c r="T67" s="173">
        <v>0</v>
      </c>
      <c r="U67" s="174">
        <v>1.0000000000003062E-05</v>
      </c>
      <c r="V67" s="175"/>
      <c r="W67" s="176">
        <v>54524524</v>
      </c>
      <c r="X67" s="172">
        <v>21.782046185309202</v>
      </c>
      <c r="Y67" s="173">
        <v>26.185149273380176</v>
      </c>
      <c r="Z67" s="173">
        <v>7.171660957553706</v>
      </c>
      <c r="AA67" s="173">
        <v>19.68418834798081</v>
      </c>
      <c r="AB67" s="174">
        <v>25.176965235776105</v>
      </c>
      <c r="AC67" s="140"/>
    </row>
    <row r="68" spans="1:29" ht="12" customHeight="1">
      <c r="A68" s="151" t="s">
        <v>569</v>
      </c>
      <c r="B68" s="171">
        <v>7499777</v>
      </c>
      <c r="C68" s="172">
        <v>34.665697393402496</v>
      </c>
      <c r="D68" s="173">
        <v>45.637530289233936</v>
      </c>
      <c r="E68" s="173">
        <v>0.9798691347756073</v>
      </c>
      <c r="F68" s="173">
        <v>4.679365799809781</v>
      </c>
      <c r="G68" s="174">
        <v>14.03754738277818</v>
      </c>
      <c r="H68" s="171"/>
      <c r="I68" s="175">
        <v>1233880</v>
      </c>
      <c r="J68" s="172">
        <v>46.23731643271631</v>
      </c>
      <c r="K68" s="173">
        <v>51.16016144195546</v>
      </c>
      <c r="L68" s="173">
        <v>0</v>
      </c>
      <c r="M68" s="173">
        <v>0</v>
      </c>
      <c r="N68" s="174">
        <v>2.6025321253282327</v>
      </c>
      <c r="O68" s="175"/>
      <c r="P68" s="175">
        <v>3176432</v>
      </c>
      <c r="Q68" s="172">
        <v>83.64885506757267</v>
      </c>
      <c r="R68" s="173">
        <v>16.351144932427328</v>
      </c>
      <c r="S68" s="173">
        <v>0</v>
      </c>
      <c r="T68" s="173">
        <v>0</v>
      </c>
      <c r="U68" s="174">
        <v>1.0000000000003062E-05</v>
      </c>
      <c r="V68" s="175"/>
      <c r="W68" s="176">
        <v>12483704</v>
      </c>
      <c r="X68" s="172">
        <v>18.262440378272345</v>
      </c>
      <c r="Y68" s="173">
        <v>46.52695225711856</v>
      </c>
      <c r="Z68" s="173">
        <v>0.8978985724108807</v>
      </c>
      <c r="AA68" s="173">
        <v>12.201482829134687</v>
      </c>
      <c r="AB68" s="174">
        <v>22.11123596306353</v>
      </c>
      <c r="AC68" s="140"/>
    </row>
    <row r="69" spans="1:29" ht="12" customHeight="1">
      <c r="A69" s="151" t="s">
        <v>570</v>
      </c>
      <c r="B69" s="171">
        <v>429756</v>
      </c>
      <c r="C69" s="172">
        <v>55.835404275914705</v>
      </c>
      <c r="D69" s="173">
        <v>0.24316123567791956</v>
      </c>
      <c r="E69" s="173">
        <v>5.999916231536035</v>
      </c>
      <c r="F69" s="173">
        <v>10.898975232457488</v>
      </c>
      <c r="G69" s="174">
        <v>27.022553024413853</v>
      </c>
      <c r="H69" s="171"/>
      <c r="I69" s="175">
        <v>838</v>
      </c>
      <c r="J69" s="172">
        <v>0</v>
      </c>
      <c r="K69" s="173">
        <v>0</v>
      </c>
      <c r="L69" s="173">
        <v>0</v>
      </c>
      <c r="M69" s="173">
        <v>0</v>
      </c>
      <c r="N69" s="174">
        <v>100.00001</v>
      </c>
      <c r="O69" s="175"/>
      <c r="P69" s="175">
        <v>0</v>
      </c>
      <c r="Q69" s="172" t="s">
        <v>622</v>
      </c>
      <c r="R69" s="173" t="s">
        <v>622</v>
      </c>
      <c r="S69" s="173" t="s">
        <v>622</v>
      </c>
      <c r="T69" s="173" t="s">
        <v>622</v>
      </c>
      <c r="U69" s="174" t="s">
        <v>622</v>
      </c>
      <c r="V69" s="175"/>
      <c r="W69" s="176">
        <v>351406</v>
      </c>
      <c r="X69" s="172">
        <v>25.298372822319482</v>
      </c>
      <c r="Y69" s="173">
        <v>0.1741575271907708</v>
      </c>
      <c r="Z69" s="173">
        <v>9.264782046977</v>
      </c>
      <c r="AA69" s="173">
        <v>24.963717181835257</v>
      </c>
      <c r="AB69" s="174">
        <v>40.29898042167749</v>
      </c>
      <c r="AC69" s="140"/>
    </row>
    <row r="70" spans="1:29" ht="12" customHeight="1">
      <c r="A70" s="170"/>
      <c r="B70" s="170"/>
      <c r="C70" s="164"/>
      <c r="D70" s="165"/>
      <c r="E70" s="165"/>
      <c r="F70" s="165"/>
      <c r="G70" s="166"/>
      <c r="H70" s="170"/>
      <c r="I70" s="165"/>
      <c r="J70" s="164"/>
      <c r="K70" s="165"/>
      <c r="L70" s="165"/>
      <c r="M70" s="165"/>
      <c r="N70" s="166"/>
      <c r="O70" s="165"/>
      <c r="P70" s="165"/>
      <c r="Q70" s="164"/>
      <c r="R70" s="165"/>
      <c r="S70" s="165"/>
      <c r="T70" s="165"/>
      <c r="U70" s="166"/>
      <c r="V70" s="165"/>
      <c r="W70" s="165"/>
      <c r="X70" s="164"/>
      <c r="Y70" s="165"/>
      <c r="Z70" s="165"/>
      <c r="AA70" s="165"/>
      <c r="AB70" s="166"/>
      <c r="AC70" s="165"/>
    </row>
    <row r="71" spans="1:29" ht="16.5" customHeight="1">
      <c r="A71" s="138" t="s">
        <v>598</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40"/>
    </row>
    <row r="72" spans="1:29" ht="3"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40"/>
    </row>
    <row r="73" spans="1:29" ht="16.5" customHeight="1">
      <c r="A73" s="142" t="s">
        <v>599</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40"/>
    </row>
    <row r="74" spans="1:29" ht="3"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40"/>
    </row>
    <row r="75" spans="1:29" ht="13.5" customHeight="1">
      <c r="A75" s="139" t="s">
        <v>600</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40"/>
    </row>
    <row r="76" spans="1:29" ht="3" customHeight="1" thickBot="1">
      <c r="A76" s="143"/>
      <c r="B76" s="144"/>
      <c r="C76" s="144"/>
      <c r="D76" s="144"/>
      <c r="E76" s="144"/>
      <c r="F76" s="144"/>
      <c r="G76" s="144"/>
      <c r="H76" s="143"/>
      <c r="I76" s="143"/>
      <c r="J76" s="143"/>
      <c r="K76" s="143"/>
      <c r="L76" s="143"/>
      <c r="M76" s="143"/>
      <c r="N76" s="143"/>
      <c r="O76" s="143"/>
      <c r="P76" s="143"/>
      <c r="Q76" s="143"/>
      <c r="R76" s="143"/>
      <c r="S76" s="143"/>
      <c r="T76" s="143"/>
      <c r="U76" s="143"/>
      <c r="V76" s="143"/>
      <c r="W76" s="143"/>
      <c r="X76" s="143"/>
      <c r="Y76" s="143"/>
      <c r="Z76" s="143"/>
      <c r="AA76" s="143"/>
      <c r="AB76" s="143"/>
      <c r="AC76" s="140"/>
    </row>
    <row r="77" spans="1:29" ht="15" customHeight="1" thickBot="1" thickTop="1">
      <c r="A77" s="145" t="s">
        <v>601</v>
      </c>
      <c r="B77" s="146" t="s">
        <v>602</v>
      </c>
      <c r="C77" s="147"/>
      <c r="D77" s="147"/>
      <c r="E77" s="147"/>
      <c r="F77" s="147"/>
      <c r="G77" s="148"/>
      <c r="H77" s="149"/>
      <c r="I77" s="147" t="s">
        <v>603</v>
      </c>
      <c r="J77" s="147"/>
      <c r="K77" s="147"/>
      <c r="L77" s="147"/>
      <c r="M77" s="147"/>
      <c r="N77" s="147"/>
      <c r="O77" s="147"/>
      <c r="P77" s="147"/>
      <c r="Q77" s="147"/>
      <c r="R77" s="147"/>
      <c r="S77" s="147"/>
      <c r="T77" s="147"/>
      <c r="U77" s="148"/>
      <c r="V77" s="150"/>
      <c r="W77" s="147" t="s">
        <v>604</v>
      </c>
      <c r="X77" s="147"/>
      <c r="Y77" s="147"/>
      <c r="Z77" s="147"/>
      <c r="AA77" s="147"/>
      <c r="AB77" s="148"/>
      <c r="AC77" s="140"/>
    </row>
    <row r="78" spans="1:29" ht="3" customHeight="1" thickTop="1">
      <c r="A78" s="151"/>
      <c r="B78" s="152"/>
      <c r="C78" s="139"/>
      <c r="D78" s="139"/>
      <c r="E78" s="139"/>
      <c r="F78" s="139"/>
      <c r="G78" s="153"/>
      <c r="H78" s="151"/>
      <c r="I78" s="140"/>
      <c r="J78" s="140"/>
      <c r="K78" s="140"/>
      <c r="L78" s="140"/>
      <c r="M78" s="140"/>
      <c r="N78" s="154"/>
      <c r="O78" s="140"/>
      <c r="P78" s="140"/>
      <c r="Q78" s="140"/>
      <c r="R78" s="140"/>
      <c r="S78" s="140"/>
      <c r="T78" s="140"/>
      <c r="U78" s="154"/>
      <c r="V78" s="140"/>
      <c r="W78" s="140"/>
      <c r="X78" s="140"/>
      <c r="Y78" s="140"/>
      <c r="Z78" s="140"/>
      <c r="AA78" s="140"/>
      <c r="AB78" s="154"/>
      <c r="AC78" s="140"/>
    </row>
    <row r="79" spans="1:29" ht="12" customHeight="1">
      <c r="A79" s="151"/>
      <c r="B79" s="152" t="s">
        <v>605</v>
      </c>
      <c r="C79" s="139"/>
      <c r="D79" s="139"/>
      <c r="E79" s="139"/>
      <c r="F79" s="139"/>
      <c r="G79" s="153"/>
      <c r="H79" s="151"/>
      <c r="I79" s="139" t="s">
        <v>605</v>
      </c>
      <c r="J79" s="139"/>
      <c r="K79" s="139"/>
      <c r="L79" s="139"/>
      <c r="M79" s="139"/>
      <c r="N79" s="153"/>
      <c r="O79" s="140"/>
      <c r="P79" s="139" t="s">
        <v>606</v>
      </c>
      <c r="Q79" s="139"/>
      <c r="R79" s="139"/>
      <c r="S79" s="139"/>
      <c r="T79" s="139"/>
      <c r="U79" s="153"/>
      <c r="V79" s="140"/>
      <c r="W79" s="139" t="s">
        <v>605</v>
      </c>
      <c r="X79" s="139"/>
      <c r="Y79" s="139"/>
      <c r="Z79" s="139"/>
      <c r="AA79" s="139"/>
      <c r="AB79" s="153"/>
      <c r="AC79" s="140"/>
    </row>
    <row r="80" spans="1:29" ht="12" customHeight="1">
      <c r="A80" s="151"/>
      <c r="B80" s="152" t="s">
        <v>607</v>
      </c>
      <c r="C80" s="139"/>
      <c r="D80" s="139"/>
      <c r="E80" s="139"/>
      <c r="F80" s="139"/>
      <c r="G80" s="153"/>
      <c r="H80" s="151"/>
      <c r="I80" s="139" t="s">
        <v>607</v>
      </c>
      <c r="J80" s="139"/>
      <c r="K80" s="139"/>
      <c r="L80" s="139"/>
      <c r="M80" s="139"/>
      <c r="N80" s="153"/>
      <c r="O80" s="140"/>
      <c r="P80" s="139" t="s">
        <v>608</v>
      </c>
      <c r="Q80" s="139"/>
      <c r="R80" s="139"/>
      <c r="S80" s="139"/>
      <c r="T80" s="139"/>
      <c r="U80" s="153"/>
      <c r="V80" s="140"/>
      <c r="W80" s="139" t="s">
        <v>607</v>
      </c>
      <c r="X80" s="139"/>
      <c r="Y80" s="139"/>
      <c r="Z80" s="139"/>
      <c r="AA80" s="139"/>
      <c r="AB80" s="153"/>
      <c r="AC80" s="140"/>
    </row>
    <row r="81" spans="1:29" ht="3" customHeight="1">
      <c r="A81" s="151"/>
      <c r="B81" s="155"/>
      <c r="C81" s="156"/>
      <c r="D81" s="156"/>
      <c r="E81" s="156"/>
      <c r="F81" s="156"/>
      <c r="G81" s="157"/>
      <c r="H81" s="155"/>
      <c r="I81" s="156"/>
      <c r="J81" s="156"/>
      <c r="K81" s="156"/>
      <c r="L81" s="156"/>
      <c r="M81" s="156"/>
      <c r="N81" s="157"/>
      <c r="O81" s="156"/>
      <c r="P81" s="158"/>
      <c r="Q81" s="158"/>
      <c r="R81" s="158"/>
      <c r="S81" s="158"/>
      <c r="T81" s="158"/>
      <c r="U81" s="159"/>
      <c r="V81" s="156"/>
      <c r="W81" s="156"/>
      <c r="X81" s="156"/>
      <c r="Y81" s="156"/>
      <c r="Z81" s="156"/>
      <c r="AA81" s="156"/>
      <c r="AB81" s="157"/>
      <c r="AC81" s="140"/>
    </row>
    <row r="82" spans="1:29" ht="3" customHeight="1">
      <c r="A82" s="151"/>
      <c r="B82" s="151"/>
      <c r="C82" s="160"/>
      <c r="D82" s="140"/>
      <c r="E82" s="140"/>
      <c r="F82" s="140"/>
      <c r="G82" s="154"/>
      <c r="H82" s="151"/>
      <c r="I82" s="140"/>
      <c r="J82" s="160"/>
      <c r="K82" s="140"/>
      <c r="L82" s="140"/>
      <c r="M82" s="140"/>
      <c r="N82" s="154"/>
      <c r="O82" s="140"/>
      <c r="P82" s="140"/>
      <c r="Q82" s="161"/>
      <c r="R82" s="139"/>
      <c r="S82" s="139"/>
      <c r="T82" s="139"/>
      <c r="U82" s="153"/>
      <c r="V82" s="140"/>
      <c r="W82" s="140"/>
      <c r="X82" s="160"/>
      <c r="Y82" s="140"/>
      <c r="Z82" s="140"/>
      <c r="AA82" s="140"/>
      <c r="AB82" s="154"/>
      <c r="AC82" s="140"/>
    </row>
    <row r="83" spans="1:29" ht="12" customHeight="1">
      <c r="A83" s="151"/>
      <c r="B83" s="162" t="s">
        <v>609</v>
      </c>
      <c r="C83" s="161" t="s">
        <v>610</v>
      </c>
      <c r="D83" s="139"/>
      <c r="E83" s="139"/>
      <c r="F83" s="139"/>
      <c r="G83" s="153"/>
      <c r="H83" s="151"/>
      <c r="I83" s="163" t="s">
        <v>611</v>
      </c>
      <c r="J83" s="161" t="s">
        <v>610</v>
      </c>
      <c r="K83" s="139"/>
      <c r="L83" s="139"/>
      <c r="M83" s="139"/>
      <c r="N83" s="153"/>
      <c r="O83" s="140"/>
      <c r="P83" s="163" t="s">
        <v>611</v>
      </c>
      <c r="Q83" s="161" t="s">
        <v>610</v>
      </c>
      <c r="R83" s="139"/>
      <c r="S83" s="139"/>
      <c r="T83" s="139"/>
      <c r="U83" s="153"/>
      <c r="V83" s="140"/>
      <c r="W83" s="163" t="s">
        <v>612</v>
      </c>
      <c r="X83" s="161" t="s">
        <v>610</v>
      </c>
      <c r="Y83" s="139"/>
      <c r="Z83" s="139"/>
      <c r="AA83" s="139"/>
      <c r="AB83" s="153"/>
      <c r="AC83" s="140"/>
    </row>
    <row r="84" spans="1:29" ht="3" customHeight="1">
      <c r="A84" s="151"/>
      <c r="B84" s="151"/>
      <c r="C84" s="164"/>
      <c r="D84" s="165"/>
      <c r="E84" s="165"/>
      <c r="F84" s="165"/>
      <c r="G84" s="166"/>
      <c r="H84" s="151"/>
      <c r="I84" s="140"/>
      <c r="J84" s="164"/>
      <c r="K84" s="165"/>
      <c r="L84" s="165"/>
      <c r="M84" s="165"/>
      <c r="N84" s="166"/>
      <c r="O84" s="140"/>
      <c r="P84" s="140"/>
      <c r="Q84" s="164"/>
      <c r="R84" s="165"/>
      <c r="S84" s="165"/>
      <c r="T84" s="165"/>
      <c r="U84" s="166"/>
      <c r="V84" s="140"/>
      <c r="W84" s="140"/>
      <c r="X84" s="164"/>
      <c r="Y84" s="165"/>
      <c r="Z84" s="165"/>
      <c r="AA84" s="165"/>
      <c r="AB84" s="166"/>
      <c r="AC84" s="140"/>
    </row>
    <row r="85" spans="1:29" ht="15" customHeight="1">
      <c r="A85" s="151"/>
      <c r="B85" s="162" t="s">
        <v>613</v>
      </c>
      <c r="C85" s="167" t="s">
        <v>614</v>
      </c>
      <c r="D85" s="163" t="s">
        <v>615</v>
      </c>
      <c r="E85" s="163" t="s">
        <v>616</v>
      </c>
      <c r="F85" s="163" t="s">
        <v>617</v>
      </c>
      <c r="G85" s="168" t="s">
        <v>618</v>
      </c>
      <c r="H85" s="151"/>
      <c r="I85" s="163" t="s">
        <v>619</v>
      </c>
      <c r="J85" s="167" t="s">
        <v>614</v>
      </c>
      <c r="K85" s="163" t="s">
        <v>615</v>
      </c>
      <c r="L85" s="163" t="s">
        <v>616</v>
      </c>
      <c r="M85" s="163" t="s">
        <v>617</v>
      </c>
      <c r="N85" s="168" t="s">
        <v>618</v>
      </c>
      <c r="O85" s="140"/>
      <c r="P85" s="163" t="s">
        <v>619</v>
      </c>
      <c r="Q85" s="167" t="s">
        <v>614</v>
      </c>
      <c r="R85" s="163" t="s">
        <v>615</v>
      </c>
      <c r="S85" s="163" t="s">
        <v>616</v>
      </c>
      <c r="T85" s="163" t="s">
        <v>617</v>
      </c>
      <c r="U85" s="168" t="s">
        <v>618</v>
      </c>
      <c r="V85" s="139"/>
      <c r="W85" s="169" t="s">
        <v>620</v>
      </c>
      <c r="X85" s="167" t="s">
        <v>614</v>
      </c>
      <c r="Y85" s="163" t="s">
        <v>615</v>
      </c>
      <c r="Z85" s="163" t="s">
        <v>616</v>
      </c>
      <c r="AA85" s="163" t="s">
        <v>617</v>
      </c>
      <c r="AB85" s="168" t="s">
        <v>618</v>
      </c>
      <c r="AC85" s="140"/>
    </row>
    <row r="86" spans="1:29" ht="3" customHeight="1">
      <c r="A86" s="170"/>
      <c r="B86" s="170"/>
      <c r="C86" s="164"/>
      <c r="D86" s="165"/>
      <c r="E86" s="165"/>
      <c r="F86" s="165"/>
      <c r="G86" s="166"/>
      <c r="H86" s="170"/>
      <c r="I86" s="165"/>
      <c r="J86" s="164"/>
      <c r="K86" s="165"/>
      <c r="L86" s="165"/>
      <c r="M86" s="165"/>
      <c r="N86" s="166"/>
      <c r="O86" s="165"/>
      <c r="P86" s="165"/>
      <c r="Q86" s="164"/>
      <c r="R86" s="165"/>
      <c r="S86" s="165"/>
      <c r="T86" s="165"/>
      <c r="U86" s="166"/>
      <c r="V86" s="165"/>
      <c r="W86" s="165"/>
      <c r="X86" s="164"/>
      <c r="Y86" s="165"/>
      <c r="Z86" s="165"/>
      <c r="AA86" s="165"/>
      <c r="AB86" s="166"/>
      <c r="AC86" s="140"/>
    </row>
    <row r="87" spans="1:29" ht="4.5" customHeight="1">
      <c r="A87" s="151"/>
      <c r="B87" s="151"/>
      <c r="C87" s="160"/>
      <c r="D87" s="140"/>
      <c r="E87" s="140"/>
      <c r="F87" s="140"/>
      <c r="G87" s="154"/>
      <c r="H87" s="151"/>
      <c r="I87" s="140"/>
      <c r="J87" s="160"/>
      <c r="K87" s="140"/>
      <c r="L87" s="140"/>
      <c r="M87" s="140"/>
      <c r="N87" s="154"/>
      <c r="O87" s="140"/>
      <c r="P87" s="140"/>
      <c r="Q87" s="160"/>
      <c r="R87" s="140"/>
      <c r="S87" s="140"/>
      <c r="T87" s="140"/>
      <c r="U87" s="154"/>
      <c r="V87" s="140"/>
      <c r="W87" s="140"/>
      <c r="X87" s="160"/>
      <c r="Y87" s="140"/>
      <c r="Z87" s="140"/>
      <c r="AA87" s="140"/>
      <c r="AB87" s="154"/>
      <c r="AC87" s="140"/>
    </row>
    <row r="88" spans="1:29" ht="12" customHeight="1">
      <c r="A88" s="151" t="s">
        <v>571</v>
      </c>
      <c r="B88" s="171">
        <v>26571044</v>
      </c>
      <c r="C88" s="172">
        <v>31.26410840311732</v>
      </c>
      <c r="D88" s="173">
        <v>41.826064493363525</v>
      </c>
      <c r="E88" s="173">
        <v>11.007783510501131</v>
      </c>
      <c r="F88" s="173">
        <v>4.072824537869118</v>
      </c>
      <c r="G88" s="174">
        <v>11.829229055148906</v>
      </c>
      <c r="H88" s="171"/>
      <c r="I88" s="175">
        <v>2113194</v>
      </c>
      <c r="J88" s="172">
        <v>38.09919960022601</v>
      </c>
      <c r="K88" s="173">
        <v>49.92849686304239</v>
      </c>
      <c r="L88" s="173">
        <v>11.971167815165101</v>
      </c>
      <c r="M88" s="173">
        <v>0</v>
      </c>
      <c r="N88" s="174">
        <v>0.0011457215665007583</v>
      </c>
      <c r="O88" s="175"/>
      <c r="P88" s="175">
        <v>507150</v>
      </c>
      <c r="Q88" s="172">
        <v>49.05254855565415</v>
      </c>
      <c r="R88" s="173">
        <v>39.63442768411713</v>
      </c>
      <c r="S88" s="173">
        <v>11.31302376022873</v>
      </c>
      <c r="T88" s="173">
        <v>0</v>
      </c>
      <c r="U88" s="174">
        <v>1.0000000000003062E-05</v>
      </c>
      <c r="V88" s="175"/>
      <c r="W88" s="176">
        <v>39429359</v>
      </c>
      <c r="X88" s="172">
        <v>24.215407610354507</v>
      </c>
      <c r="Y88" s="173">
        <v>36.504367215302686</v>
      </c>
      <c r="Z88" s="173">
        <v>16.398263030347515</v>
      </c>
      <c r="AA88" s="173">
        <v>7.227781714635533</v>
      </c>
      <c r="AB88" s="174">
        <v>15.654190429359756</v>
      </c>
      <c r="AC88" s="140"/>
    </row>
    <row r="89" spans="1:29" ht="12" customHeight="1">
      <c r="A89" s="151" t="s">
        <v>572</v>
      </c>
      <c r="B89" s="171">
        <v>317976</v>
      </c>
      <c r="C89" s="172">
        <v>54.970186429164464</v>
      </c>
      <c r="D89" s="173">
        <v>15.499911943039725</v>
      </c>
      <c r="E89" s="173">
        <v>9.854202832918208</v>
      </c>
      <c r="F89" s="173">
        <v>0.6623141369159936</v>
      </c>
      <c r="G89" s="174">
        <v>19.01339465796161</v>
      </c>
      <c r="H89" s="171"/>
      <c r="I89" s="175">
        <v>62735</v>
      </c>
      <c r="J89" s="172">
        <v>100</v>
      </c>
      <c r="K89" s="173">
        <v>0</v>
      </c>
      <c r="L89" s="173">
        <v>0</v>
      </c>
      <c r="M89" s="173">
        <v>0</v>
      </c>
      <c r="N89" s="174">
        <v>1.0000000000003062E-05</v>
      </c>
      <c r="O89" s="175"/>
      <c r="P89" s="175">
        <v>37527</v>
      </c>
      <c r="Q89" s="172">
        <v>100</v>
      </c>
      <c r="R89" s="173">
        <v>0</v>
      </c>
      <c r="S89" s="173">
        <v>0</v>
      </c>
      <c r="T89" s="173">
        <v>0</v>
      </c>
      <c r="U89" s="174">
        <v>1.0000000000003062E-05</v>
      </c>
      <c r="V89" s="175"/>
      <c r="W89" s="176">
        <v>660881</v>
      </c>
      <c r="X89" s="172">
        <v>46.82053198684786</v>
      </c>
      <c r="Y89" s="173">
        <v>9.677839126862477</v>
      </c>
      <c r="Z89" s="173">
        <v>13.549489242390083</v>
      </c>
      <c r="AA89" s="173">
        <v>1.0578303809611715</v>
      </c>
      <c r="AB89" s="174">
        <v>28.89431926293841</v>
      </c>
      <c r="AC89" s="140"/>
    </row>
    <row r="90" spans="1:29" ht="12" customHeight="1">
      <c r="A90" s="151" t="s">
        <v>573</v>
      </c>
      <c r="B90" s="171">
        <v>4688216</v>
      </c>
      <c r="C90" s="172">
        <v>32.011537011093345</v>
      </c>
      <c r="D90" s="173">
        <v>35.44471927061381</v>
      </c>
      <c r="E90" s="173">
        <v>6.00482145020622</v>
      </c>
      <c r="F90" s="173">
        <v>4.767762406851562</v>
      </c>
      <c r="G90" s="174">
        <v>21.771169861235062</v>
      </c>
      <c r="H90" s="171"/>
      <c r="I90" s="175">
        <v>1974688</v>
      </c>
      <c r="J90" s="172">
        <v>29.96508815569852</v>
      </c>
      <c r="K90" s="173">
        <v>70.03491184430148</v>
      </c>
      <c r="L90" s="173">
        <v>0</v>
      </c>
      <c r="M90" s="173">
        <v>0</v>
      </c>
      <c r="N90" s="174">
        <v>1.0000000000003062E-05</v>
      </c>
      <c r="O90" s="175"/>
      <c r="P90" s="175">
        <v>1289349</v>
      </c>
      <c r="Q90" s="172">
        <v>68.10219731042565</v>
      </c>
      <c r="R90" s="173">
        <v>31.897802689574352</v>
      </c>
      <c r="S90" s="173">
        <v>0</v>
      </c>
      <c r="T90" s="173">
        <v>0</v>
      </c>
      <c r="U90" s="174">
        <v>1.0000000000003062E-05</v>
      </c>
      <c r="V90" s="175"/>
      <c r="W90" s="176">
        <v>10788020</v>
      </c>
      <c r="X90" s="172">
        <v>26.48935578539899</v>
      </c>
      <c r="Y90" s="173">
        <v>39.33775614060782</v>
      </c>
      <c r="Z90" s="173">
        <v>5.314534085031359</v>
      </c>
      <c r="AA90" s="173">
        <v>6.8542420203151275</v>
      </c>
      <c r="AB90" s="174">
        <v>22.004121968646704</v>
      </c>
      <c r="AC90" s="140"/>
    </row>
    <row r="91" spans="1:29" ht="12" customHeight="1">
      <c r="A91" s="151" t="s">
        <v>574</v>
      </c>
      <c r="B91" s="171">
        <v>1130249</v>
      </c>
      <c r="C91" s="172">
        <v>48.16398864321048</v>
      </c>
      <c r="D91" s="173">
        <v>22.305084985697842</v>
      </c>
      <c r="E91" s="173">
        <v>11.09021109507728</v>
      </c>
      <c r="F91" s="173">
        <v>3.074189846662107</v>
      </c>
      <c r="G91" s="174">
        <v>15.366535429352293</v>
      </c>
      <c r="H91" s="171"/>
      <c r="I91" s="175">
        <v>70842</v>
      </c>
      <c r="J91" s="172">
        <v>96.58959374382428</v>
      </c>
      <c r="K91" s="173">
        <v>0</v>
      </c>
      <c r="L91" s="173">
        <v>0</v>
      </c>
      <c r="M91" s="173">
        <v>0</v>
      </c>
      <c r="N91" s="174">
        <v>3.410416256175715</v>
      </c>
      <c r="O91" s="175"/>
      <c r="P91" s="175">
        <v>17417</v>
      </c>
      <c r="Q91" s="172">
        <v>100</v>
      </c>
      <c r="R91" s="173">
        <v>0</v>
      </c>
      <c r="S91" s="173">
        <v>0</v>
      </c>
      <c r="T91" s="173">
        <v>0</v>
      </c>
      <c r="U91" s="174">
        <v>1.0000000000003062E-05</v>
      </c>
      <c r="V91" s="175"/>
      <c r="W91" s="176">
        <v>2106854</v>
      </c>
      <c r="X91" s="172">
        <v>31.13001660295398</v>
      </c>
      <c r="Y91" s="173">
        <v>11.734700173813657</v>
      </c>
      <c r="Z91" s="173">
        <v>21.369776928064308</v>
      </c>
      <c r="AA91" s="173">
        <v>8.415960479463694</v>
      </c>
      <c r="AB91" s="174">
        <v>27.349555815704363</v>
      </c>
      <c r="AC91" s="140"/>
    </row>
    <row r="92" spans="1:29" ht="12" customHeight="1">
      <c r="A92" s="151" t="s">
        <v>575</v>
      </c>
      <c r="B92" s="171">
        <v>384951</v>
      </c>
      <c r="C92" s="172">
        <v>1.4433005759174544</v>
      </c>
      <c r="D92" s="173">
        <v>12.776691059381584</v>
      </c>
      <c r="E92" s="173">
        <v>1.7399617094123667</v>
      </c>
      <c r="F92" s="173">
        <v>20.02150923104499</v>
      </c>
      <c r="G92" s="174">
        <v>64.01854742424361</v>
      </c>
      <c r="H92" s="171"/>
      <c r="I92" s="175">
        <v>6004</v>
      </c>
      <c r="J92" s="172">
        <v>0.36642238507661556</v>
      </c>
      <c r="K92" s="173">
        <v>3.1978680879413726</v>
      </c>
      <c r="L92" s="173">
        <v>0</v>
      </c>
      <c r="M92" s="173">
        <v>0</v>
      </c>
      <c r="N92" s="174">
        <v>96.43571952698201</v>
      </c>
      <c r="O92" s="175"/>
      <c r="P92" s="175">
        <v>0</v>
      </c>
      <c r="Q92" s="172" t="s">
        <v>622</v>
      </c>
      <c r="R92" s="173" t="s">
        <v>622</v>
      </c>
      <c r="S92" s="173" t="s">
        <v>622</v>
      </c>
      <c r="T92" s="173" t="s">
        <v>622</v>
      </c>
      <c r="U92" s="174" t="s">
        <v>622</v>
      </c>
      <c r="V92" s="175"/>
      <c r="W92" s="176">
        <v>604295</v>
      </c>
      <c r="X92" s="172">
        <v>0.362571260725308</v>
      </c>
      <c r="Y92" s="173">
        <v>4.518323004492839</v>
      </c>
      <c r="Z92" s="173">
        <v>1.4451550980895094</v>
      </c>
      <c r="AA92" s="173">
        <v>32.71514740317229</v>
      </c>
      <c r="AB92" s="174">
        <v>60.958813233520054</v>
      </c>
      <c r="AC92" s="140"/>
    </row>
    <row r="93" spans="1:29" ht="12" customHeight="1">
      <c r="A93" s="151" t="s">
        <v>576</v>
      </c>
      <c r="B93" s="171">
        <v>988596</v>
      </c>
      <c r="C93" s="172">
        <v>47.88568839040417</v>
      </c>
      <c r="D93" s="173">
        <v>35.36166442105774</v>
      </c>
      <c r="E93" s="173">
        <v>9.091276922018702</v>
      </c>
      <c r="F93" s="173">
        <v>0.7943588685367936</v>
      </c>
      <c r="G93" s="174">
        <v>6.867021397982594</v>
      </c>
      <c r="H93" s="171"/>
      <c r="I93" s="175">
        <v>221027</v>
      </c>
      <c r="J93" s="172">
        <v>40.73077044885919</v>
      </c>
      <c r="K93" s="173">
        <v>59.18281476923634</v>
      </c>
      <c r="L93" s="173">
        <v>0</v>
      </c>
      <c r="M93" s="173">
        <v>0</v>
      </c>
      <c r="N93" s="174">
        <v>0.08642478190447321</v>
      </c>
      <c r="O93" s="175"/>
      <c r="P93" s="175">
        <v>156479</v>
      </c>
      <c r="Q93" s="172">
        <v>15.538187232791621</v>
      </c>
      <c r="R93" s="173">
        <v>84.46181276720839</v>
      </c>
      <c r="S93" s="173">
        <v>0</v>
      </c>
      <c r="T93" s="173">
        <v>0</v>
      </c>
      <c r="U93" s="174">
        <v>9.999999999996123E-06</v>
      </c>
      <c r="V93" s="175"/>
      <c r="W93" s="176">
        <v>2038957</v>
      </c>
      <c r="X93" s="172">
        <v>44.22520926140179</v>
      </c>
      <c r="Y93" s="173">
        <v>34.624810626217226</v>
      </c>
      <c r="Z93" s="173">
        <v>9.12834355996718</v>
      </c>
      <c r="AA93" s="173">
        <v>1.439020047995127</v>
      </c>
      <c r="AB93" s="174">
        <v>10.58262650441868</v>
      </c>
      <c r="AC93" s="140"/>
    </row>
    <row r="94" spans="1:29" ht="12" customHeight="1">
      <c r="A94" s="151" t="s">
        <v>577</v>
      </c>
      <c r="B94" s="171">
        <v>6829679</v>
      </c>
      <c r="C94" s="172">
        <v>65.39317587254101</v>
      </c>
      <c r="D94" s="173">
        <v>5.872325771094073</v>
      </c>
      <c r="E94" s="173">
        <v>1.3835496514550685</v>
      </c>
      <c r="F94" s="173">
        <v>6.4563649331103266</v>
      </c>
      <c r="G94" s="174">
        <v>20.894593771799524</v>
      </c>
      <c r="H94" s="171"/>
      <c r="I94" s="175">
        <v>457498</v>
      </c>
      <c r="J94" s="172">
        <v>46.412661913276125</v>
      </c>
      <c r="K94" s="173">
        <v>40.69569703036953</v>
      </c>
      <c r="L94" s="173">
        <v>0</v>
      </c>
      <c r="M94" s="173">
        <v>0</v>
      </c>
      <c r="N94" s="174">
        <v>12.891651056354345</v>
      </c>
      <c r="O94" s="175"/>
      <c r="P94" s="175">
        <v>971100</v>
      </c>
      <c r="Q94" s="172">
        <v>74.59798167027083</v>
      </c>
      <c r="R94" s="173">
        <v>25.40109154566986</v>
      </c>
      <c r="S94" s="173">
        <v>0.0009267840593141798</v>
      </c>
      <c r="T94" s="173">
        <v>0</v>
      </c>
      <c r="U94" s="174">
        <v>1.0000000000003062E-05</v>
      </c>
      <c r="V94" s="175"/>
      <c r="W94" s="176">
        <v>7126823</v>
      </c>
      <c r="X94" s="172">
        <v>36.138571141727525</v>
      </c>
      <c r="Y94" s="173">
        <v>10.897450378661011</v>
      </c>
      <c r="Z94" s="173">
        <v>1.3608167341885717</v>
      </c>
      <c r="AA94" s="173">
        <v>12.63891358042707</v>
      </c>
      <c r="AB94" s="174">
        <v>38.96425816499582</v>
      </c>
      <c r="AC94" s="140"/>
    </row>
    <row r="95" spans="1:29" ht="12" customHeight="1">
      <c r="A95" s="151" t="s">
        <v>578</v>
      </c>
      <c r="B95" s="171">
        <v>1158616</v>
      </c>
      <c r="C95" s="172">
        <v>84.26605536260504</v>
      </c>
      <c r="D95" s="173">
        <v>4.483193741498478</v>
      </c>
      <c r="E95" s="173">
        <v>1.0523762834278139</v>
      </c>
      <c r="F95" s="173">
        <v>1.840903284608533</v>
      </c>
      <c r="G95" s="174">
        <v>8.357481327860137</v>
      </c>
      <c r="H95" s="171"/>
      <c r="I95" s="175">
        <v>206498</v>
      </c>
      <c r="J95" s="172">
        <v>100</v>
      </c>
      <c r="K95" s="173">
        <v>0</v>
      </c>
      <c r="L95" s="173">
        <v>0</v>
      </c>
      <c r="M95" s="173">
        <v>0</v>
      </c>
      <c r="N95" s="174">
        <v>1.0000000000003062E-05</v>
      </c>
      <c r="O95" s="175"/>
      <c r="P95" s="175">
        <v>1125507</v>
      </c>
      <c r="Q95" s="172">
        <v>100</v>
      </c>
      <c r="R95" s="173">
        <v>0</v>
      </c>
      <c r="S95" s="173">
        <v>0</v>
      </c>
      <c r="T95" s="173">
        <v>0</v>
      </c>
      <c r="U95" s="174">
        <v>1.0000000000003062E-05</v>
      </c>
      <c r="V95" s="175"/>
      <c r="W95" s="176">
        <v>1832071</v>
      </c>
      <c r="X95" s="172">
        <v>82.62845708490555</v>
      </c>
      <c r="Y95" s="173">
        <v>2.28211679569187</v>
      </c>
      <c r="Z95" s="173">
        <v>1.345744788275127</v>
      </c>
      <c r="AA95" s="173">
        <v>2.7125586290050987</v>
      </c>
      <c r="AB95" s="174">
        <v>11.031132702122353</v>
      </c>
      <c r="AC95" s="140"/>
    </row>
    <row r="96" spans="1:29" ht="12" customHeight="1">
      <c r="A96" s="151" t="s">
        <v>579</v>
      </c>
      <c r="B96" s="171">
        <v>10339030</v>
      </c>
      <c r="C96" s="172">
        <v>43.20991427629091</v>
      </c>
      <c r="D96" s="173">
        <v>4.528742058007376</v>
      </c>
      <c r="E96" s="173">
        <v>36.60163477618307</v>
      </c>
      <c r="F96" s="173">
        <v>7.5509598095759465</v>
      </c>
      <c r="G96" s="174">
        <v>8.108759079942702</v>
      </c>
      <c r="H96" s="171"/>
      <c r="I96" s="175">
        <v>434676</v>
      </c>
      <c r="J96" s="172">
        <v>96.87376344679716</v>
      </c>
      <c r="K96" s="173">
        <v>0.003450846147475361</v>
      </c>
      <c r="L96" s="173">
        <v>0</v>
      </c>
      <c r="M96" s="173">
        <v>0</v>
      </c>
      <c r="N96" s="174">
        <v>3.12279570705537</v>
      </c>
      <c r="O96" s="175"/>
      <c r="P96" s="175">
        <v>31465</v>
      </c>
      <c r="Q96" s="172">
        <v>100</v>
      </c>
      <c r="R96" s="173">
        <v>0</v>
      </c>
      <c r="S96" s="173">
        <v>0</v>
      </c>
      <c r="T96" s="173">
        <v>0</v>
      </c>
      <c r="U96" s="174">
        <v>1.0000000000003062E-05</v>
      </c>
      <c r="V96" s="175"/>
      <c r="W96" s="176">
        <v>15844709</v>
      </c>
      <c r="X96" s="172">
        <v>41.30386995431724</v>
      </c>
      <c r="Y96" s="173">
        <v>1.9431660120738097</v>
      </c>
      <c r="Z96" s="173">
        <v>37.80105396697409</v>
      </c>
      <c r="AA96" s="173">
        <v>9.326248907442857</v>
      </c>
      <c r="AB96" s="174">
        <v>9.625671159192006</v>
      </c>
      <c r="AC96" s="140"/>
    </row>
    <row r="97" spans="1:29" ht="12" customHeight="1">
      <c r="A97" s="151" t="s">
        <v>580</v>
      </c>
      <c r="B97" s="171">
        <v>47061722</v>
      </c>
      <c r="C97" s="172">
        <v>28.685773546492836</v>
      </c>
      <c r="D97" s="173">
        <v>49.04763365862388</v>
      </c>
      <c r="E97" s="173">
        <v>5.499191041075803</v>
      </c>
      <c r="F97" s="173">
        <v>4.646946407953368</v>
      </c>
      <c r="G97" s="174">
        <v>12.120465345854111</v>
      </c>
      <c r="H97" s="171"/>
      <c r="I97" s="175">
        <v>2970297</v>
      </c>
      <c r="J97" s="172">
        <v>61.58347128250138</v>
      </c>
      <c r="K97" s="173">
        <v>25.73506959068403</v>
      </c>
      <c r="L97" s="173">
        <v>0</v>
      </c>
      <c r="M97" s="173">
        <v>0</v>
      </c>
      <c r="N97" s="174">
        <v>12.68146912681459</v>
      </c>
      <c r="O97" s="175"/>
      <c r="P97" s="175">
        <v>1233224</v>
      </c>
      <c r="Q97" s="172">
        <v>72.7928583939333</v>
      </c>
      <c r="R97" s="173">
        <v>27.2071416060667</v>
      </c>
      <c r="S97" s="173">
        <v>0</v>
      </c>
      <c r="T97" s="173">
        <v>0</v>
      </c>
      <c r="U97" s="174">
        <v>1.0000000000003062E-05</v>
      </c>
      <c r="V97" s="175"/>
      <c r="W97" s="176">
        <v>70765139</v>
      </c>
      <c r="X97" s="172">
        <v>30.50683755457613</v>
      </c>
      <c r="Y97" s="173">
        <v>23.640343587822247</v>
      </c>
      <c r="Z97" s="173">
        <v>9.847663833459015</v>
      </c>
      <c r="AA97" s="173">
        <v>11.220322763726925</v>
      </c>
      <c r="AB97" s="174">
        <v>24.784842260415683</v>
      </c>
      <c r="AC97" s="140"/>
    </row>
    <row r="98" spans="1:29" ht="12" customHeight="1">
      <c r="A98" s="151" t="s">
        <v>581</v>
      </c>
      <c r="B98" s="171">
        <v>1368842</v>
      </c>
      <c r="C98" s="172">
        <v>77.79130096826368</v>
      </c>
      <c r="D98" s="173">
        <v>6.160243475872306</v>
      </c>
      <c r="E98" s="173">
        <v>3.5801794509519724</v>
      </c>
      <c r="F98" s="173">
        <v>1.596312795779206</v>
      </c>
      <c r="G98" s="174">
        <v>10.871973309132828</v>
      </c>
      <c r="H98" s="171"/>
      <c r="I98" s="175">
        <v>120989</v>
      </c>
      <c r="J98" s="172">
        <v>100</v>
      </c>
      <c r="K98" s="173">
        <v>0</v>
      </c>
      <c r="L98" s="173">
        <v>0</v>
      </c>
      <c r="M98" s="173">
        <v>0</v>
      </c>
      <c r="N98" s="174">
        <v>1.0000000000003062E-05</v>
      </c>
      <c r="O98" s="175"/>
      <c r="P98" s="175">
        <v>239777</v>
      </c>
      <c r="Q98" s="172">
        <v>100</v>
      </c>
      <c r="R98" s="173">
        <v>0</v>
      </c>
      <c r="S98" s="173">
        <v>0</v>
      </c>
      <c r="T98" s="173">
        <v>0</v>
      </c>
      <c r="U98" s="174">
        <v>1.0000000000003062E-05</v>
      </c>
      <c r="V98" s="175"/>
      <c r="W98" s="176">
        <v>2487962</v>
      </c>
      <c r="X98" s="172">
        <v>77.47204338329927</v>
      </c>
      <c r="Y98" s="173">
        <v>2.566236944133391</v>
      </c>
      <c r="Z98" s="173">
        <v>4.719324491290462</v>
      </c>
      <c r="AA98" s="173">
        <v>3.086582512112323</v>
      </c>
      <c r="AB98" s="174">
        <v>12.15582266916456</v>
      </c>
      <c r="AC98" s="140"/>
    </row>
    <row r="99" spans="1:29" ht="12" customHeight="1">
      <c r="A99" s="151" t="s">
        <v>582</v>
      </c>
      <c r="B99" s="171">
        <v>1255874</v>
      </c>
      <c r="C99" s="172">
        <v>50.84594473649427</v>
      </c>
      <c r="D99" s="173">
        <v>6.245769878188417</v>
      </c>
      <c r="E99" s="173">
        <v>2.647001211905016</v>
      </c>
      <c r="F99" s="173">
        <v>2.459243522837482</v>
      </c>
      <c r="G99" s="174">
        <v>37.80205065057482</v>
      </c>
      <c r="H99" s="171"/>
      <c r="I99" s="175">
        <v>266174</v>
      </c>
      <c r="J99" s="172">
        <v>99.97219863698183</v>
      </c>
      <c r="K99" s="173">
        <v>0</v>
      </c>
      <c r="L99" s="173">
        <v>0</v>
      </c>
      <c r="M99" s="173">
        <v>0</v>
      </c>
      <c r="N99" s="174">
        <v>0.027811363018176084</v>
      </c>
      <c r="O99" s="175"/>
      <c r="P99" s="175">
        <v>32261</v>
      </c>
      <c r="Q99" s="172">
        <v>100</v>
      </c>
      <c r="R99" s="173">
        <v>0</v>
      </c>
      <c r="S99" s="173">
        <v>0</v>
      </c>
      <c r="T99" s="173">
        <v>0</v>
      </c>
      <c r="U99" s="174">
        <v>1.0000000000003062E-05</v>
      </c>
      <c r="V99" s="175"/>
      <c r="W99" s="176">
        <v>2878590</v>
      </c>
      <c r="X99" s="172">
        <v>28.840717156663505</v>
      </c>
      <c r="Y99" s="173">
        <v>3.374151928548352</v>
      </c>
      <c r="Z99" s="173">
        <v>6.190773955304507</v>
      </c>
      <c r="AA99" s="173">
        <v>4.389579620578131</v>
      </c>
      <c r="AB99" s="174">
        <v>57.204787338905504</v>
      </c>
      <c r="AC99" s="140"/>
    </row>
    <row r="100" spans="1:29" ht="12" customHeight="1">
      <c r="A100" s="151" t="s">
        <v>583</v>
      </c>
      <c r="B100" s="171">
        <v>984695</v>
      </c>
      <c r="C100" s="172">
        <v>60.28709397326075</v>
      </c>
      <c r="D100" s="173">
        <v>5.2926032934055725</v>
      </c>
      <c r="E100" s="173">
        <v>16.363239378690864</v>
      </c>
      <c r="F100" s="173">
        <v>8.50080481773544</v>
      </c>
      <c r="G100" s="174">
        <v>9.556268536907368</v>
      </c>
      <c r="H100" s="171"/>
      <c r="I100" s="175">
        <v>108976</v>
      </c>
      <c r="J100" s="172">
        <v>92.51119512553223</v>
      </c>
      <c r="K100" s="173">
        <v>0</v>
      </c>
      <c r="L100" s="173">
        <v>0</v>
      </c>
      <c r="M100" s="173">
        <v>0</v>
      </c>
      <c r="N100" s="174">
        <v>7.4888148744677725</v>
      </c>
      <c r="O100" s="175"/>
      <c r="P100" s="175">
        <v>20649</v>
      </c>
      <c r="Q100" s="172">
        <v>100</v>
      </c>
      <c r="R100" s="173">
        <v>0</v>
      </c>
      <c r="S100" s="173">
        <v>0</v>
      </c>
      <c r="T100" s="173">
        <v>0</v>
      </c>
      <c r="U100" s="174">
        <v>1.0000000000003062E-05</v>
      </c>
      <c r="V100" s="175"/>
      <c r="W100" s="176">
        <v>1495427</v>
      </c>
      <c r="X100" s="172">
        <v>50.92110815171854</v>
      </c>
      <c r="Y100" s="173">
        <v>2.9986084242159596</v>
      </c>
      <c r="Z100" s="173">
        <v>15.907362913736344</v>
      </c>
      <c r="AA100" s="173">
        <v>16.639260893376942</v>
      </c>
      <c r="AB100" s="174">
        <v>13.533669616952215</v>
      </c>
      <c r="AC100" s="140"/>
    </row>
    <row r="101" spans="1:29" ht="12" customHeight="1">
      <c r="A101" s="151" t="s">
        <v>584</v>
      </c>
      <c r="B101" s="171">
        <v>88816728</v>
      </c>
      <c r="C101" s="172">
        <v>34.503178275155555</v>
      </c>
      <c r="D101" s="173">
        <v>36.5924547456871</v>
      </c>
      <c r="E101" s="173">
        <v>13.627664824581244</v>
      </c>
      <c r="F101" s="173">
        <v>2.7343362615204647</v>
      </c>
      <c r="G101" s="174">
        <v>12.542375893055642</v>
      </c>
      <c r="H101" s="171"/>
      <c r="I101" s="175">
        <v>5656859</v>
      </c>
      <c r="J101" s="172">
        <v>12.360940939132476</v>
      </c>
      <c r="K101" s="173">
        <v>75.36191020493882</v>
      </c>
      <c r="L101" s="173">
        <v>12.277148855928706</v>
      </c>
      <c r="M101" s="173">
        <v>0</v>
      </c>
      <c r="N101" s="174">
        <v>9.999999999996123E-06</v>
      </c>
      <c r="O101" s="175"/>
      <c r="P101" s="175">
        <v>1537460</v>
      </c>
      <c r="Q101" s="172">
        <v>62.71148517685013</v>
      </c>
      <c r="R101" s="173">
        <v>32.844106513340186</v>
      </c>
      <c r="S101" s="173">
        <v>4.4444083098096865</v>
      </c>
      <c r="T101" s="173">
        <v>0</v>
      </c>
      <c r="U101" s="174">
        <v>1.0000000000003062E-05</v>
      </c>
      <c r="V101" s="175"/>
      <c r="W101" s="176">
        <v>142658578</v>
      </c>
      <c r="X101" s="172">
        <v>22.270517795291635</v>
      </c>
      <c r="Y101" s="173">
        <v>45.288918413304245</v>
      </c>
      <c r="Z101" s="173">
        <v>15.357612074333169</v>
      </c>
      <c r="AA101" s="173">
        <v>3.450011256946638</v>
      </c>
      <c r="AB101" s="174">
        <v>13.632950460124311</v>
      </c>
      <c r="AC101" s="140"/>
    </row>
    <row r="102" spans="1:29" ht="12" customHeight="1">
      <c r="A102" s="151" t="s">
        <v>585</v>
      </c>
      <c r="B102" s="171">
        <v>136044</v>
      </c>
      <c r="C102" s="172">
        <v>2.542559760077622</v>
      </c>
      <c r="D102" s="173">
        <v>55.22845549969128</v>
      </c>
      <c r="E102" s="173">
        <v>12.723089588662491</v>
      </c>
      <c r="F102" s="173">
        <v>5.113051659757137</v>
      </c>
      <c r="G102" s="174">
        <v>24.392853491811472</v>
      </c>
      <c r="H102" s="171"/>
      <c r="I102" s="175">
        <v>5649</v>
      </c>
      <c r="J102" s="172">
        <v>0.1416179854841565</v>
      </c>
      <c r="K102" s="173">
        <v>66.17100371747212</v>
      </c>
      <c r="L102" s="173">
        <v>0</v>
      </c>
      <c r="M102" s="173">
        <v>0</v>
      </c>
      <c r="N102" s="174">
        <v>33.687388297043725</v>
      </c>
      <c r="O102" s="175"/>
      <c r="P102" s="175">
        <v>0</v>
      </c>
      <c r="Q102" s="172" t="s">
        <v>622</v>
      </c>
      <c r="R102" s="173" t="s">
        <v>622</v>
      </c>
      <c r="S102" s="173" t="s">
        <v>622</v>
      </c>
      <c r="T102" s="173" t="s">
        <v>622</v>
      </c>
      <c r="U102" s="174" t="s">
        <v>622</v>
      </c>
      <c r="V102" s="175"/>
      <c r="W102" s="176">
        <v>219122</v>
      </c>
      <c r="X102" s="172">
        <v>0.7812999151157802</v>
      </c>
      <c r="Y102" s="173">
        <v>37.16194631301284</v>
      </c>
      <c r="Z102" s="173">
        <v>12.4743293690273</v>
      </c>
      <c r="AA102" s="173">
        <v>18.19945053440549</v>
      </c>
      <c r="AB102" s="174">
        <v>31.382983868438586</v>
      </c>
      <c r="AC102" s="140"/>
    </row>
    <row r="103" spans="1:29" ht="12" customHeight="1">
      <c r="A103" s="151" t="s">
        <v>586</v>
      </c>
      <c r="B103" s="171">
        <v>890211</v>
      </c>
      <c r="C103" s="172">
        <v>0.11368091385076122</v>
      </c>
      <c r="D103" s="173">
        <v>38.02109836881369</v>
      </c>
      <c r="E103" s="173">
        <v>34.40914569691905</v>
      </c>
      <c r="F103" s="173">
        <v>4.746515152025756</v>
      </c>
      <c r="G103" s="174">
        <v>22.70956986839075</v>
      </c>
      <c r="H103" s="171"/>
      <c r="I103" s="175">
        <v>404418</v>
      </c>
      <c r="J103" s="172">
        <v>0</v>
      </c>
      <c r="K103" s="173">
        <v>91.98527266343238</v>
      </c>
      <c r="L103" s="173">
        <v>0</v>
      </c>
      <c r="M103" s="173">
        <v>0</v>
      </c>
      <c r="N103" s="174">
        <v>8.014737336567611</v>
      </c>
      <c r="O103" s="175"/>
      <c r="P103" s="175">
        <v>830893</v>
      </c>
      <c r="Q103" s="172">
        <v>0</v>
      </c>
      <c r="R103" s="173">
        <v>100</v>
      </c>
      <c r="S103" s="173">
        <v>0</v>
      </c>
      <c r="T103" s="173">
        <v>0</v>
      </c>
      <c r="U103" s="174">
        <v>1.0000000000003062E-05</v>
      </c>
      <c r="V103" s="175"/>
      <c r="W103" s="176">
        <v>1929054</v>
      </c>
      <c r="X103" s="172">
        <v>0.020994746647838784</v>
      </c>
      <c r="Y103" s="173">
        <v>45.7878317558762</v>
      </c>
      <c r="Z103" s="173">
        <v>31.03723379438834</v>
      </c>
      <c r="AA103" s="173">
        <v>4.594168955353246</v>
      </c>
      <c r="AB103" s="174">
        <v>18.559780747734383</v>
      </c>
      <c r="AC103" s="140"/>
    </row>
    <row r="104" spans="1:29" ht="12" customHeight="1">
      <c r="A104" s="151" t="s">
        <v>587</v>
      </c>
      <c r="B104" s="171">
        <v>33230</v>
      </c>
      <c r="C104" s="172">
        <v>0.4694553114655432</v>
      </c>
      <c r="D104" s="173">
        <v>13.349383087571471</v>
      </c>
      <c r="E104" s="173">
        <v>4.408666867288595</v>
      </c>
      <c r="F104" s="173">
        <v>26.10592837797171</v>
      </c>
      <c r="G104" s="174">
        <v>55.66657635570268</v>
      </c>
      <c r="H104" s="171"/>
      <c r="I104" s="175">
        <v>0</v>
      </c>
      <c r="J104" s="172" t="s">
        <v>622</v>
      </c>
      <c r="K104" s="173" t="s">
        <v>622</v>
      </c>
      <c r="L104" s="173" t="s">
        <v>622</v>
      </c>
      <c r="M104" s="173" t="s">
        <v>622</v>
      </c>
      <c r="N104" s="174" t="s">
        <v>622</v>
      </c>
      <c r="O104" s="175"/>
      <c r="P104" s="175">
        <v>0</v>
      </c>
      <c r="Q104" s="172" t="s">
        <v>622</v>
      </c>
      <c r="R104" s="173" t="s">
        <v>622</v>
      </c>
      <c r="S104" s="173" t="s">
        <v>622</v>
      </c>
      <c r="T104" s="173" t="s">
        <v>622</v>
      </c>
      <c r="U104" s="174" t="s">
        <v>622</v>
      </c>
      <c r="V104" s="175"/>
      <c r="W104" s="176">
        <v>86598</v>
      </c>
      <c r="X104" s="172">
        <v>0.121249913392919</v>
      </c>
      <c r="Y104" s="173">
        <v>22.657567149356797</v>
      </c>
      <c r="Z104" s="173">
        <v>2.8464860620337653</v>
      </c>
      <c r="AA104" s="173">
        <v>27.677313563823645</v>
      </c>
      <c r="AB104" s="174">
        <v>46.69739331139287</v>
      </c>
      <c r="AC104" s="140"/>
    </row>
    <row r="105" spans="1:29" ht="12" customHeight="1">
      <c r="A105" s="151" t="s">
        <v>588</v>
      </c>
      <c r="B105" s="171">
        <v>879581</v>
      </c>
      <c r="C105" s="172">
        <v>3.797489941233383</v>
      </c>
      <c r="D105" s="173">
        <v>29.05337882469039</v>
      </c>
      <c r="E105" s="173">
        <v>11.049124526336971</v>
      </c>
      <c r="F105" s="173">
        <v>22.856109897780875</v>
      </c>
      <c r="G105" s="174">
        <v>33.243906809958375</v>
      </c>
      <c r="H105" s="171"/>
      <c r="I105" s="175">
        <v>18829</v>
      </c>
      <c r="J105" s="172">
        <v>0</v>
      </c>
      <c r="K105" s="173">
        <v>0</v>
      </c>
      <c r="L105" s="173">
        <v>0</v>
      </c>
      <c r="M105" s="173">
        <v>0</v>
      </c>
      <c r="N105" s="174">
        <v>100.00001</v>
      </c>
      <c r="O105" s="175"/>
      <c r="P105" s="175">
        <v>0</v>
      </c>
      <c r="Q105" s="172" t="s">
        <v>622</v>
      </c>
      <c r="R105" s="173" t="s">
        <v>622</v>
      </c>
      <c r="S105" s="173" t="s">
        <v>622</v>
      </c>
      <c r="T105" s="173" t="s">
        <v>622</v>
      </c>
      <c r="U105" s="174" t="s">
        <v>622</v>
      </c>
      <c r="V105" s="175"/>
      <c r="W105" s="176">
        <v>904025</v>
      </c>
      <c r="X105" s="172">
        <v>1.2146787975996238</v>
      </c>
      <c r="Y105" s="173">
        <v>13.523519814164432</v>
      </c>
      <c r="Z105" s="173">
        <v>6.49705483808523</v>
      </c>
      <c r="AA105" s="173">
        <v>36.72155084206742</v>
      </c>
      <c r="AB105" s="174">
        <v>42.04320570808329</v>
      </c>
      <c r="AC105" s="140"/>
    </row>
    <row r="106" spans="1:29" ht="12" customHeight="1">
      <c r="A106" s="151" t="s">
        <v>589</v>
      </c>
      <c r="B106" s="171">
        <v>31227800</v>
      </c>
      <c r="C106" s="172">
        <v>46.191111765798425</v>
      </c>
      <c r="D106" s="173">
        <v>31.84704013731355</v>
      </c>
      <c r="E106" s="173">
        <v>9.855843191002888</v>
      </c>
      <c r="F106" s="173">
        <v>1.6866670082426556</v>
      </c>
      <c r="G106" s="174">
        <v>10.419347897642485</v>
      </c>
      <c r="H106" s="171"/>
      <c r="I106" s="175">
        <v>1577330</v>
      </c>
      <c r="J106" s="172">
        <v>56.40607862653979</v>
      </c>
      <c r="K106" s="173">
        <v>23.137897586427698</v>
      </c>
      <c r="L106" s="173">
        <v>0</v>
      </c>
      <c r="M106" s="173">
        <v>0</v>
      </c>
      <c r="N106" s="174">
        <v>20.456033787032517</v>
      </c>
      <c r="O106" s="175"/>
      <c r="P106" s="175">
        <v>262276</v>
      </c>
      <c r="Q106" s="172">
        <v>93.19190471106774</v>
      </c>
      <c r="R106" s="173">
        <v>6.80809528893227</v>
      </c>
      <c r="S106" s="173">
        <v>0</v>
      </c>
      <c r="T106" s="173">
        <v>0</v>
      </c>
      <c r="U106" s="174">
        <v>1.0000000000003062E-05</v>
      </c>
      <c r="V106" s="175"/>
      <c r="W106" s="176">
        <v>34182594</v>
      </c>
      <c r="X106" s="172">
        <v>35.643719724723056</v>
      </c>
      <c r="Y106" s="173">
        <v>25.27267532709776</v>
      </c>
      <c r="Z106" s="173">
        <v>19.29448654481869</v>
      </c>
      <c r="AA106" s="173">
        <v>3.1561267702503795</v>
      </c>
      <c r="AB106" s="174">
        <v>16.633001633110116</v>
      </c>
      <c r="AC106" s="140"/>
    </row>
    <row r="107" spans="1:29" ht="12" customHeight="1">
      <c r="A107" s="151" t="s">
        <v>590</v>
      </c>
      <c r="B107" s="171">
        <v>148554</v>
      </c>
      <c r="C107" s="172">
        <v>2.61049853925172</v>
      </c>
      <c r="D107" s="173">
        <v>51.87675861976116</v>
      </c>
      <c r="E107" s="173">
        <v>0</v>
      </c>
      <c r="F107" s="173">
        <v>7.089677827591314</v>
      </c>
      <c r="G107" s="174">
        <v>38.4230750133958</v>
      </c>
      <c r="H107" s="171"/>
      <c r="I107" s="175">
        <v>978</v>
      </c>
      <c r="J107" s="172">
        <v>87.73006134969326</v>
      </c>
      <c r="K107" s="173">
        <v>5.725971370143149</v>
      </c>
      <c r="L107" s="173">
        <v>0</v>
      </c>
      <c r="M107" s="173">
        <v>0</v>
      </c>
      <c r="N107" s="174">
        <v>6.543977280163599</v>
      </c>
      <c r="O107" s="175"/>
      <c r="P107" s="175">
        <v>3300</v>
      </c>
      <c r="Q107" s="172">
        <v>0</v>
      </c>
      <c r="R107" s="173">
        <v>0</v>
      </c>
      <c r="S107" s="173">
        <v>0</v>
      </c>
      <c r="T107" s="173">
        <v>0</v>
      </c>
      <c r="U107" s="174">
        <v>100.00001</v>
      </c>
      <c r="V107" s="175"/>
      <c r="W107" s="176">
        <v>151350</v>
      </c>
      <c r="X107" s="172">
        <v>4.357449620085894</v>
      </c>
      <c r="Y107" s="173">
        <v>34.4796828543112</v>
      </c>
      <c r="Z107" s="173">
        <v>0</v>
      </c>
      <c r="AA107" s="173">
        <v>12.311199207135777</v>
      </c>
      <c r="AB107" s="174">
        <v>48.85167831846713</v>
      </c>
      <c r="AC107" s="140"/>
    </row>
    <row r="108" spans="1:29" ht="12" customHeight="1">
      <c r="A108" s="151" t="s">
        <v>591</v>
      </c>
      <c r="B108" s="171">
        <v>7499236</v>
      </c>
      <c r="C108" s="172">
        <v>62.21680448515022</v>
      </c>
      <c r="D108" s="173">
        <v>11.465474616347585</v>
      </c>
      <c r="E108" s="173">
        <v>0.4172158337195949</v>
      </c>
      <c r="F108" s="173">
        <v>1.7574323571094441</v>
      </c>
      <c r="G108" s="174">
        <v>24.143082707673155</v>
      </c>
      <c r="H108" s="171"/>
      <c r="I108" s="175">
        <v>1208896</v>
      </c>
      <c r="J108" s="172">
        <v>100</v>
      </c>
      <c r="K108" s="173">
        <v>0</v>
      </c>
      <c r="L108" s="173">
        <v>0</v>
      </c>
      <c r="M108" s="173">
        <v>0</v>
      </c>
      <c r="N108" s="174">
        <v>1.0000000000003062E-05</v>
      </c>
      <c r="O108" s="175"/>
      <c r="P108" s="175">
        <v>1863298</v>
      </c>
      <c r="Q108" s="172">
        <v>100</v>
      </c>
      <c r="R108" s="173">
        <v>0</v>
      </c>
      <c r="S108" s="173">
        <v>0</v>
      </c>
      <c r="T108" s="173">
        <v>0</v>
      </c>
      <c r="U108" s="174">
        <v>1.0000000000003062E-05</v>
      </c>
      <c r="V108" s="175"/>
      <c r="W108" s="176">
        <v>10567383</v>
      </c>
      <c r="X108" s="172">
        <v>59.81599228493942</v>
      </c>
      <c r="Y108" s="173">
        <v>11.491198908944627</v>
      </c>
      <c r="Z108" s="173">
        <v>0.2686284768896897</v>
      </c>
      <c r="AA108" s="173">
        <v>2.5979279827370694</v>
      </c>
      <c r="AB108" s="174">
        <v>25.82626234648919</v>
      </c>
      <c r="AC108" s="140"/>
    </row>
    <row r="109" spans="1:29" ht="12" customHeight="1">
      <c r="A109" s="151" t="s">
        <v>592</v>
      </c>
      <c r="B109" s="171">
        <v>6981135</v>
      </c>
      <c r="C109" s="172">
        <v>8.27732166760849</v>
      </c>
      <c r="D109" s="173">
        <v>68.18030305960278</v>
      </c>
      <c r="E109" s="173">
        <v>0.7610796811693228</v>
      </c>
      <c r="F109" s="173">
        <v>3.4022834395839645</v>
      </c>
      <c r="G109" s="174">
        <v>19.37902215203545</v>
      </c>
      <c r="H109" s="171"/>
      <c r="I109" s="175">
        <v>661152</v>
      </c>
      <c r="J109" s="172">
        <v>15.89316828807899</v>
      </c>
      <c r="K109" s="173">
        <v>69.51835583950438</v>
      </c>
      <c r="L109" s="173">
        <v>0</v>
      </c>
      <c r="M109" s="173">
        <v>0</v>
      </c>
      <c r="N109" s="174">
        <v>14.58848587241663</v>
      </c>
      <c r="O109" s="175"/>
      <c r="P109" s="175">
        <v>1196736</v>
      </c>
      <c r="Q109" s="172">
        <v>97.08799601582972</v>
      </c>
      <c r="R109" s="173">
        <v>0</v>
      </c>
      <c r="S109" s="173">
        <v>2.9120039841702763</v>
      </c>
      <c r="T109" s="173">
        <v>0</v>
      </c>
      <c r="U109" s="174">
        <v>1.0000000000003062E-05</v>
      </c>
      <c r="V109" s="175"/>
      <c r="W109" s="176">
        <v>8679234</v>
      </c>
      <c r="X109" s="172">
        <v>9.911658102546838</v>
      </c>
      <c r="Y109" s="173">
        <v>52.98994127822801</v>
      </c>
      <c r="Z109" s="173">
        <v>0.6006290416873195</v>
      </c>
      <c r="AA109" s="173">
        <v>5.683047605353191</v>
      </c>
      <c r="AB109" s="174">
        <v>30.81473397218464</v>
      </c>
      <c r="AC109" s="140"/>
    </row>
    <row r="110" spans="1:29" ht="12" customHeight="1">
      <c r="A110" s="151" t="s">
        <v>593</v>
      </c>
      <c r="B110" s="171">
        <v>92818175</v>
      </c>
      <c r="C110" s="172">
        <v>43.103077603066424</v>
      </c>
      <c r="D110" s="173">
        <v>34.76047336634231</v>
      </c>
      <c r="E110" s="173">
        <v>15.710976864175578</v>
      </c>
      <c r="F110" s="173">
        <v>0.9923347447846287</v>
      </c>
      <c r="G110" s="174">
        <v>5.4331474216310545</v>
      </c>
      <c r="H110" s="171"/>
      <c r="I110" s="175">
        <v>13078931</v>
      </c>
      <c r="J110" s="172">
        <v>44.47056108790542</v>
      </c>
      <c r="K110" s="173">
        <v>29.55484664610586</v>
      </c>
      <c r="L110" s="173">
        <v>25.88011971314781</v>
      </c>
      <c r="M110" s="173">
        <v>0</v>
      </c>
      <c r="N110" s="174">
        <v>0.09448255284090115</v>
      </c>
      <c r="O110" s="175"/>
      <c r="P110" s="175">
        <v>2254810</v>
      </c>
      <c r="Q110" s="172">
        <v>97.46701495913182</v>
      </c>
      <c r="R110" s="173">
        <v>0.602268040322688</v>
      </c>
      <c r="S110" s="173">
        <v>1.9307170005455006</v>
      </c>
      <c r="T110" s="173">
        <v>0</v>
      </c>
      <c r="U110" s="174">
        <v>1.0000000000003062E-05</v>
      </c>
      <c r="V110" s="175"/>
      <c r="W110" s="176">
        <v>202792419</v>
      </c>
      <c r="X110" s="172">
        <v>34.58885216019836</v>
      </c>
      <c r="Y110" s="173">
        <v>23.723140261964133</v>
      </c>
      <c r="Z110" s="173">
        <v>26.7564287006212</v>
      </c>
      <c r="AA110" s="173">
        <v>1.9124516681267065</v>
      </c>
      <c r="AB110" s="174">
        <v>13.019137209089607</v>
      </c>
      <c r="AC110" s="140"/>
    </row>
    <row r="111" spans="1:29" ht="12" customHeight="1">
      <c r="A111" s="151" t="s">
        <v>594</v>
      </c>
      <c r="B111" s="171">
        <v>7231417</v>
      </c>
      <c r="C111" s="172">
        <v>79.78259309344213</v>
      </c>
      <c r="D111" s="173">
        <v>6.046173246543519</v>
      </c>
      <c r="E111" s="173">
        <v>0.14261381967047398</v>
      </c>
      <c r="F111" s="173">
        <v>2.8273296920921585</v>
      </c>
      <c r="G111" s="174">
        <v>11.201300148251718</v>
      </c>
      <c r="H111" s="171"/>
      <c r="I111" s="175">
        <v>314426</v>
      </c>
      <c r="J111" s="172">
        <v>88.13838550247117</v>
      </c>
      <c r="K111" s="173">
        <v>11.838079548128972</v>
      </c>
      <c r="L111" s="173">
        <v>0</v>
      </c>
      <c r="M111" s="173">
        <v>0</v>
      </c>
      <c r="N111" s="174">
        <v>0.023544949399858794</v>
      </c>
      <c r="O111" s="175"/>
      <c r="P111" s="175">
        <v>1181856</v>
      </c>
      <c r="Q111" s="172">
        <v>88.65225543551837</v>
      </c>
      <c r="R111" s="173">
        <v>11.347744564481628</v>
      </c>
      <c r="S111" s="173">
        <v>0</v>
      </c>
      <c r="T111" s="173">
        <v>0</v>
      </c>
      <c r="U111" s="174">
        <v>1.0000000000003062E-05</v>
      </c>
      <c r="V111" s="175"/>
      <c r="W111" s="176">
        <v>13650023</v>
      </c>
      <c r="X111" s="172">
        <v>72.83270511705365</v>
      </c>
      <c r="Y111" s="173">
        <v>2.4166699206294378</v>
      </c>
      <c r="Z111" s="173">
        <v>0.1807396221969736</v>
      </c>
      <c r="AA111" s="173">
        <v>5.659426361406131</v>
      </c>
      <c r="AB111" s="174">
        <v>18.91046897871381</v>
      </c>
      <c r="AC111" s="140"/>
    </row>
    <row r="112" spans="1:29" ht="12" customHeight="1">
      <c r="A112" s="151" t="s">
        <v>595</v>
      </c>
      <c r="B112" s="171">
        <v>532449</v>
      </c>
      <c r="C112" s="172">
        <v>76.70124274813175</v>
      </c>
      <c r="D112" s="173">
        <v>5.374411445978864</v>
      </c>
      <c r="E112" s="173">
        <v>0.06348025820313306</v>
      </c>
      <c r="F112" s="173">
        <v>10.771735884563592</v>
      </c>
      <c r="G112" s="174">
        <v>7.0891396631226655</v>
      </c>
      <c r="H112" s="171"/>
      <c r="I112" s="175">
        <v>73381</v>
      </c>
      <c r="J112" s="172">
        <v>100</v>
      </c>
      <c r="K112" s="173">
        <v>0</v>
      </c>
      <c r="L112" s="173">
        <v>0</v>
      </c>
      <c r="M112" s="173">
        <v>0</v>
      </c>
      <c r="N112" s="174">
        <v>1.0000000000003062E-05</v>
      </c>
      <c r="O112" s="175"/>
      <c r="P112" s="175">
        <v>146945</v>
      </c>
      <c r="Q112" s="172">
        <v>100</v>
      </c>
      <c r="R112" s="173">
        <v>0</v>
      </c>
      <c r="S112" s="173">
        <v>0</v>
      </c>
      <c r="T112" s="173">
        <v>0</v>
      </c>
      <c r="U112" s="174">
        <v>1.0000000000003062E-05</v>
      </c>
      <c r="V112" s="175"/>
      <c r="W112" s="176">
        <v>950168</v>
      </c>
      <c r="X112" s="172">
        <v>52.282333229492046</v>
      </c>
      <c r="Y112" s="173">
        <v>3.7137643027338325</v>
      </c>
      <c r="Z112" s="173">
        <v>0.171443365804784</v>
      </c>
      <c r="AA112" s="173">
        <v>32.51109277517239</v>
      </c>
      <c r="AB112" s="174">
        <v>11.321376326796946</v>
      </c>
      <c r="AC112" s="140"/>
    </row>
    <row r="113" spans="1:29" ht="12" customHeight="1">
      <c r="A113" s="151" t="s">
        <v>596</v>
      </c>
      <c r="B113" s="171">
        <v>6032638</v>
      </c>
      <c r="C113" s="172">
        <v>61.94427711392595</v>
      </c>
      <c r="D113" s="173">
        <v>20.119506590649067</v>
      </c>
      <c r="E113" s="173">
        <v>7.859977674775115</v>
      </c>
      <c r="F113" s="173">
        <v>2.866556886058802</v>
      </c>
      <c r="G113" s="174">
        <v>7.209691734591069</v>
      </c>
      <c r="H113" s="171"/>
      <c r="I113" s="175">
        <v>502088</v>
      </c>
      <c r="J113" s="172">
        <v>53.08730740427973</v>
      </c>
      <c r="K113" s="173">
        <v>45.87542422842211</v>
      </c>
      <c r="L113" s="173">
        <v>0</v>
      </c>
      <c r="M113" s="173">
        <v>0</v>
      </c>
      <c r="N113" s="174">
        <v>1.037278367298163</v>
      </c>
      <c r="O113" s="175"/>
      <c r="P113" s="175">
        <v>520637</v>
      </c>
      <c r="Q113" s="172">
        <v>92.69510234578027</v>
      </c>
      <c r="R113" s="173">
        <v>7.304897654219735</v>
      </c>
      <c r="S113" s="173">
        <v>0</v>
      </c>
      <c r="T113" s="173">
        <v>0</v>
      </c>
      <c r="U113" s="174">
        <v>1.0000000000003062E-05</v>
      </c>
      <c r="V113" s="175"/>
      <c r="W113" s="176">
        <v>7543510</v>
      </c>
      <c r="X113" s="172">
        <v>44.647120504910845</v>
      </c>
      <c r="Y113" s="173">
        <v>21.548775039736142</v>
      </c>
      <c r="Z113" s="173">
        <v>11.071503849003978</v>
      </c>
      <c r="AA113" s="173">
        <v>7.872727682471423</v>
      </c>
      <c r="AB113" s="174">
        <v>14.859882923877612</v>
      </c>
      <c r="AC113" s="140"/>
    </row>
    <row r="114" spans="1:29" ht="12" customHeight="1">
      <c r="A114" s="151" t="s">
        <v>597</v>
      </c>
      <c r="B114" s="171">
        <v>3204103</v>
      </c>
      <c r="C114" s="172">
        <v>61.6990465038109</v>
      </c>
      <c r="D114" s="173">
        <v>0.31400363845981233</v>
      </c>
      <c r="E114" s="173">
        <v>10.76163906091658</v>
      </c>
      <c r="F114" s="173">
        <v>4.615738008422326</v>
      </c>
      <c r="G114" s="174">
        <v>22.609582788390387</v>
      </c>
      <c r="H114" s="171"/>
      <c r="I114" s="175">
        <v>304114</v>
      </c>
      <c r="J114" s="172">
        <v>99.50807920713943</v>
      </c>
      <c r="K114" s="173">
        <v>0</v>
      </c>
      <c r="L114" s="173">
        <v>0</v>
      </c>
      <c r="M114" s="173">
        <v>0</v>
      </c>
      <c r="N114" s="174">
        <v>0.491930792860572</v>
      </c>
      <c r="O114" s="175"/>
      <c r="P114" s="175">
        <v>362752</v>
      </c>
      <c r="Q114" s="172">
        <v>100</v>
      </c>
      <c r="R114" s="173">
        <v>0</v>
      </c>
      <c r="S114" s="173">
        <v>0</v>
      </c>
      <c r="T114" s="173">
        <v>0</v>
      </c>
      <c r="U114" s="174">
        <v>1.0000000000003062E-05</v>
      </c>
      <c r="V114" s="175"/>
      <c r="W114" s="176">
        <v>3736540</v>
      </c>
      <c r="X114" s="172">
        <v>49.28083199965744</v>
      </c>
      <c r="Y114" s="173">
        <v>0.23240752139680024</v>
      </c>
      <c r="Z114" s="173">
        <v>13.068587516793611</v>
      </c>
      <c r="AA114" s="173">
        <v>6.781808839193478</v>
      </c>
      <c r="AB114" s="174">
        <v>30.636374122958674</v>
      </c>
      <c r="AC114" s="140"/>
    </row>
    <row r="115" spans="1:29" ht="12" customHeight="1">
      <c r="A115" s="151" t="s">
        <v>500</v>
      </c>
      <c r="B115" s="171">
        <v>6678672</v>
      </c>
      <c r="C115" s="172">
        <v>52.02035674157976</v>
      </c>
      <c r="D115" s="173">
        <v>17.34656231059109</v>
      </c>
      <c r="E115" s="173">
        <v>8.39788209392526</v>
      </c>
      <c r="F115" s="173">
        <v>8.480832716444228</v>
      </c>
      <c r="G115" s="174">
        <v>13.754376137459662</v>
      </c>
      <c r="H115" s="171"/>
      <c r="I115" s="175">
        <v>866383</v>
      </c>
      <c r="J115" s="172">
        <v>46.91089275759104</v>
      </c>
      <c r="K115" s="173">
        <v>30.87641378004878</v>
      </c>
      <c r="L115" s="173">
        <v>17.016146438699742</v>
      </c>
      <c r="M115" s="173">
        <v>0</v>
      </c>
      <c r="N115" s="174">
        <v>5.196557023660437</v>
      </c>
      <c r="O115" s="175"/>
      <c r="P115" s="175">
        <v>83532</v>
      </c>
      <c r="Q115" s="172">
        <v>95.6495714217306</v>
      </c>
      <c r="R115" s="173">
        <v>3.8895273667576498</v>
      </c>
      <c r="S115" s="173">
        <v>0.46090121151175595</v>
      </c>
      <c r="T115" s="173">
        <v>0</v>
      </c>
      <c r="U115" s="174">
        <v>1.0000000000003062E-05</v>
      </c>
      <c r="V115" s="175"/>
      <c r="W115" s="176">
        <v>12465529</v>
      </c>
      <c r="X115" s="172">
        <v>35.85343229316622</v>
      </c>
      <c r="Y115" s="173">
        <v>12.944432602900367</v>
      </c>
      <c r="Z115" s="173">
        <v>9.409035107936454</v>
      </c>
      <c r="AA115" s="173">
        <v>20.866567315354207</v>
      </c>
      <c r="AB115" s="174">
        <v>20.926542680642754</v>
      </c>
      <c r="AC115" s="140"/>
    </row>
    <row r="116" spans="1:29" ht="12" customHeight="1">
      <c r="A116" s="151" t="s">
        <v>501</v>
      </c>
      <c r="B116" s="171">
        <v>10773150</v>
      </c>
      <c r="C116" s="172">
        <v>42.30819212579422</v>
      </c>
      <c r="D116" s="173">
        <v>41.52516209279551</v>
      </c>
      <c r="E116" s="173">
        <v>0.8399864477891796</v>
      </c>
      <c r="F116" s="173">
        <v>1.4896478745770736</v>
      </c>
      <c r="G116" s="174">
        <v>13.837021459044012</v>
      </c>
      <c r="H116" s="171"/>
      <c r="I116" s="175">
        <v>321166</v>
      </c>
      <c r="J116" s="172">
        <v>71.85567588100858</v>
      </c>
      <c r="K116" s="173">
        <v>20.915352185474177</v>
      </c>
      <c r="L116" s="173">
        <v>0</v>
      </c>
      <c r="M116" s="173">
        <v>0</v>
      </c>
      <c r="N116" s="174">
        <v>7.228981933517247</v>
      </c>
      <c r="O116" s="175"/>
      <c r="P116" s="175">
        <v>407623</v>
      </c>
      <c r="Q116" s="172">
        <v>59.11540810994473</v>
      </c>
      <c r="R116" s="173">
        <v>40.88459189005527</v>
      </c>
      <c r="S116" s="173">
        <v>0</v>
      </c>
      <c r="T116" s="173">
        <v>0</v>
      </c>
      <c r="U116" s="174">
        <v>1.0000000000003062E-05</v>
      </c>
      <c r="V116" s="175"/>
      <c r="W116" s="176">
        <v>14406637</v>
      </c>
      <c r="X116" s="172">
        <v>31.444784789121847</v>
      </c>
      <c r="Y116" s="173">
        <v>25.340147044726677</v>
      </c>
      <c r="Z116" s="173">
        <v>0.737521185548022</v>
      </c>
      <c r="AA116" s="173">
        <v>4.983841822348963</v>
      </c>
      <c r="AB116" s="174">
        <v>37.49371515825449</v>
      </c>
      <c r="AC116" s="140"/>
    </row>
    <row r="117" spans="1:29" ht="12" customHeight="1">
      <c r="A117" s="151" t="s">
        <v>502</v>
      </c>
      <c r="B117" s="171">
        <v>55</v>
      </c>
      <c r="C117" s="172">
        <v>0</v>
      </c>
      <c r="D117" s="173">
        <v>0</v>
      </c>
      <c r="E117" s="173">
        <v>0</v>
      </c>
      <c r="F117" s="173">
        <v>0</v>
      </c>
      <c r="G117" s="174">
        <v>100.00001</v>
      </c>
      <c r="H117" s="171"/>
      <c r="I117" s="175">
        <v>0</v>
      </c>
      <c r="J117" s="172" t="s">
        <v>622</v>
      </c>
      <c r="K117" s="173" t="s">
        <v>622</v>
      </c>
      <c r="L117" s="173" t="s">
        <v>622</v>
      </c>
      <c r="M117" s="173" t="s">
        <v>622</v>
      </c>
      <c r="N117" s="174" t="s">
        <v>622</v>
      </c>
      <c r="O117" s="175"/>
      <c r="P117" s="175">
        <v>0</v>
      </c>
      <c r="Q117" s="172" t="s">
        <v>622</v>
      </c>
      <c r="R117" s="173" t="s">
        <v>622</v>
      </c>
      <c r="S117" s="173" t="s">
        <v>622</v>
      </c>
      <c r="T117" s="173" t="s">
        <v>622</v>
      </c>
      <c r="U117" s="174" t="s">
        <v>622</v>
      </c>
      <c r="V117" s="175"/>
      <c r="W117" s="176">
        <v>81</v>
      </c>
      <c r="X117" s="172">
        <v>0</v>
      </c>
      <c r="Y117" s="173">
        <v>0</v>
      </c>
      <c r="Z117" s="173">
        <v>0</v>
      </c>
      <c r="AA117" s="173">
        <v>0</v>
      </c>
      <c r="AB117" s="174">
        <v>100.00001</v>
      </c>
      <c r="AC117" s="140"/>
    </row>
    <row r="118" spans="1:29" ht="12" customHeight="1">
      <c r="A118" s="151" t="s">
        <v>503</v>
      </c>
      <c r="B118" s="171">
        <v>9882655</v>
      </c>
      <c r="C118" s="172">
        <v>78.49061815878426</v>
      </c>
      <c r="D118" s="173">
        <v>10.318249498743</v>
      </c>
      <c r="E118" s="173">
        <v>1.820522926278414</v>
      </c>
      <c r="F118" s="173">
        <v>1.4634832441282226</v>
      </c>
      <c r="G118" s="174">
        <v>7.90713617206611</v>
      </c>
      <c r="H118" s="171"/>
      <c r="I118" s="175">
        <v>461785</v>
      </c>
      <c r="J118" s="172">
        <v>3.2246608270082397</v>
      </c>
      <c r="K118" s="173">
        <v>2.7497645007958247</v>
      </c>
      <c r="L118" s="173">
        <v>0.03551436274456728</v>
      </c>
      <c r="M118" s="173">
        <v>0</v>
      </c>
      <c r="N118" s="174">
        <v>93.99007030945137</v>
      </c>
      <c r="O118" s="175"/>
      <c r="P118" s="175">
        <v>997869</v>
      </c>
      <c r="Q118" s="172">
        <v>99.10128483798975</v>
      </c>
      <c r="R118" s="173">
        <v>0</v>
      </c>
      <c r="S118" s="173">
        <v>0.8987151620102438</v>
      </c>
      <c r="T118" s="173">
        <v>0</v>
      </c>
      <c r="U118" s="174">
        <v>1.0000000000003062E-05</v>
      </c>
      <c r="V118" s="175"/>
      <c r="W118" s="176">
        <v>12727563</v>
      </c>
      <c r="X118" s="172">
        <v>62.914966517942204</v>
      </c>
      <c r="Y118" s="173">
        <v>17.658675113216884</v>
      </c>
      <c r="Z118" s="173">
        <v>3.0630529976555607</v>
      </c>
      <c r="AA118" s="173">
        <v>2.213699511838991</v>
      </c>
      <c r="AB118" s="174">
        <v>14.149615859346365</v>
      </c>
      <c r="AC118" s="140"/>
    </row>
    <row r="119" spans="1:29" ht="12" customHeight="1">
      <c r="A119" s="151" t="s">
        <v>504</v>
      </c>
      <c r="B119" s="171">
        <v>4338937</v>
      </c>
      <c r="C119" s="172">
        <v>61.73058055463815</v>
      </c>
      <c r="D119" s="173">
        <v>16.82587232771529</v>
      </c>
      <c r="E119" s="173">
        <v>9.411982704519563</v>
      </c>
      <c r="F119" s="173">
        <v>3.6947528853265212</v>
      </c>
      <c r="G119" s="174">
        <v>8.336821527800472</v>
      </c>
      <c r="H119" s="171"/>
      <c r="I119" s="175">
        <v>335291</v>
      </c>
      <c r="J119" s="172">
        <v>49.10838644640029</v>
      </c>
      <c r="K119" s="173">
        <v>49.20740491095794</v>
      </c>
      <c r="L119" s="173">
        <v>0</v>
      </c>
      <c r="M119" s="173">
        <v>0</v>
      </c>
      <c r="N119" s="174">
        <v>1.684218642641765</v>
      </c>
      <c r="O119" s="175"/>
      <c r="P119" s="175">
        <v>877233</v>
      </c>
      <c r="Q119" s="172">
        <v>79.46246892216777</v>
      </c>
      <c r="R119" s="173">
        <v>20.53753107783223</v>
      </c>
      <c r="S119" s="173">
        <v>0</v>
      </c>
      <c r="T119" s="173">
        <v>0</v>
      </c>
      <c r="U119" s="174">
        <v>1.0000000000003062E-05</v>
      </c>
      <c r="V119" s="175"/>
      <c r="W119" s="176">
        <v>6258088</v>
      </c>
      <c r="X119" s="172">
        <v>40.22015989548245</v>
      </c>
      <c r="Y119" s="173">
        <v>19.707393056793066</v>
      </c>
      <c r="Z119" s="173">
        <v>16.844777510319446</v>
      </c>
      <c r="AA119" s="173">
        <v>7.302262288417804</v>
      </c>
      <c r="AB119" s="174">
        <v>15.92541724898723</v>
      </c>
      <c r="AC119" s="140"/>
    </row>
    <row r="120" spans="1:29" ht="12" customHeight="1">
      <c r="A120" s="151" t="s">
        <v>505</v>
      </c>
      <c r="B120" s="171">
        <v>8459857</v>
      </c>
      <c r="C120" s="172">
        <v>71.97966821424995</v>
      </c>
      <c r="D120" s="173">
        <v>14.294721530162981</v>
      </c>
      <c r="E120" s="173">
        <v>6.2154123881763015</v>
      </c>
      <c r="F120" s="173">
        <v>0.19019234013057196</v>
      </c>
      <c r="G120" s="174">
        <v>7.320015527280189</v>
      </c>
      <c r="H120" s="171"/>
      <c r="I120" s="175">
        <v>1472419</v>
      </c>
      <c r="J120" s="172">
        <v>56.047157772346054</v>
      </c>
      <c r="K120" s="173">
        <v>34.682383207497324</v>
      </c>
      <c r="L120" s="173">
        <v>8.439920973581568</v>
      </c>
      <c r="M120" s="173">
        <v>0</v>
      </c>
      <c r="N120" s="174">
        <v>0.8305480465750578</v>
      </c>
      <c r="O120" s="175"/>
      <c r="P120" s="175">
        <v>1328829</v>
      </c>
      <c r="Q120" s="172">
        <v>98.0388748288907</v>
      </c>
      <c r="R120" s="173">
        <v>0.24081352830198618</v>
      </c>
      <c r="S120" s="173">
        <v>1.7203116428073137</v>
      </c>
      <c r="T120" s="173">
        <v>0</v>
      </c>
      <c r="U120" s="174">
        <v>1.0000000000003062E-05</v>
      </c>
      <c r="V120" s="175"/>
      <c r="W120" s="176">
        <v>13672815</v>
      </c>
      <c r="X120" s="172">
        <v>54.955625450940424</v>
      </c>
      <c r="Y120" s="173">
        <v>18.4029184919126</v>
      </c>
      <c r="Z120" s="173">
        <v>8.17353266317141</v>
      </c>
      <c r="AA120" s="173">
        <v>0.526884917261003</v>
      </c>
      <c r="AB120" s="174">
        <v>17.94104847671456</v>
      </c>
      <c r="AC120" s="140"/>
    </row>
    <row r="121" spans="1:29" ht="18" customHeight="1">
      <c r="A121" s="151" t="s">
        <v>506</v>
      </c>
      <c r="B121" s="171">
        <v>645271213</v>
      </c>
      <c r="C121" s="172">
        <v>41.379470309641725</v>
      </c>
      <c r="D121" s="173">
        <v>33.82642826807772</v>
      </c>
      <c r="E121" s="173">
        <v>9.757512768510875</v>
      </c>
      <c r="F121" s="173">
        <v>3.2495060336745567</v>
      </c>
      <c r="G121" s="174">
        <v>11.787092620095125</v>
      </c>
      <c r="H121" s="171"/>
      <c r="I121" s="175">
        <v>58651698</v>
      </c>
      <c r="J121" s="172">
        <v>43.96849005121727</v>
      </c>
      <c r="K121" s="173">
        <v>40.18027406469971</v>
      </c>
      <c r="L121" s="173">
        <v>10.996987674593838</v>
      </c>
      <c r="M121" s="173">
        <v>0</v>
      </c>
      <c r="N121" s="174">
        <v>4.854258209489178</v>
      </c>
      <c r="O121" s="175"/>
      <c r="P121" s="175">
        <v>37183787</v>
      </c>
      <c r="Q121" s="172">
        <v>81.34899761554679</v>
      </c>
      <c r="R121" s="173">
        <v>16.692667694121635</v>
      </c>
      <c r="S121" s="173">
        <v>1.949244707108504</v>
      </c>
      <c r="T121" s="173">
        <v>0</v>
      </c>
      <c r="U121" s="174">
        <v>0.009099983223064392</v>
      </c>
      <c r="V121" s="175"/>
      <c r="W121" s="176">
        <v>1017374508</v>
      </c>
      <c r="X121" s="172">
        <v>30.531106741668033</v>
      </c>
      <c r="Y121" s="173">
        <v>30.58881538242749</v>
      </c>
      <c r="Z121" s="173">
        <v>14.686210124698741</v>
      </c>
      <c r="AA121" s="173">
        <v>6.181803210661928</v>
      </c>
      <c r="AB121" s="174">
        <v>18.012074540543804</v>
      </c>
      <c r="AC121" s="140"/>
    </row>
    <row r="122" spans="1:29" ht="3" customHeight="1">
      <c r="A122" s="170"/>
      <c r="B122" s="177"/>
      <c r="C122" s="178"/>
      <c r="D122" s="179"/>
      <c r="E122" s="179"/>
      <c r="F122" s="179"/>
      <c r="G122" s="180"/>
      <c r="H122" s="170"/>
      <c r="I122" s="181"/>
      <c r="J122" s="178"/>
      <c r="K122" s="179"/>
      <c r="L122" s="179"/>
      <c r="M122" s="179"/>
      <c r="N122" s="180"/>
      <c r="O122" s="165"/>
      <c r="P122" s="181"/>
      <c r="Q122" s="178"/>
      <c r="R122" s="179"/>
      <c r="S122" s="179"/>
      <c r="T122" s="179"/>
      <c r="U122" s="180"/>
      <c r="V122" s="165"/>
      <c r="W122" s="182"/>
      <c r="X122" s="178"/>
      <c r="Y122" s="179"/>
      <c r="Z122" s="179"/>
      <c r="AA122" s="179"/>
      <c r="AB122" s="180"/>
      <c r="AC122" s="140"/>
    </row>
    <row r="123" spans="1:29" ht="3" customHeight="1">
      <c r="A123" s="151"/>
      <c r="B123" s="171"/>
      <c r="C123" s="172"/>
      <c r="D123" s="173"/>
      <c r="E123" s="173"/>
      <c r="F123" s="173"/>
      <c r="G123" s="174"/>
      <c r="H123" s="151"/>
      <c r="I123" s="175"/>
      <c r="J123" s="172"/>
      <c r="K123" s="173"/>
      <c r="L123" s="173"/>
      <c r="M123" s="173"/>
      <c r="N123" s="174"/>
      <c r="O123" s="140"/>
      <c r="P123" s="175"/>
      <c r="Q123" s="172"/>
      <c r="R123" s="173"/>
      <c r="S123" s="173"/>
      <c r="T123" s="173"/>
      <c r="U123" s="174"/>
      <c r="V123" s="140"/>
      <c r="W123" s="176"/>
      <c r="X123" s="172"/>
      <c r="Y123" s="173"/>
      <c r="Z123" s="173"/>
      <c r="AA123" s="173"/>
      <c r="AB123" s="174"/>
      <c r="AC123" s="140"/>
    </row>
    <row r="124" spans="1:29" ht="12" customHeight="1">
      <c r="A124" s="151" t="s">
        <v>507</v>
      </c>
      <c r="B124" s="171">
        <v>17746177</v>
      </c>
      <c r="C124" s="172">
        <v>75.6652432802851</v>
      </c>
      <c r="D124" s="173">
        <v>15.009018562138763</v>
      </c>
      <c r="E124" s="173">
        <v>7.453532104407614</v>
      </c>
      <c r="F124" s="173">
        <v>0.46829804526349533</v>
      </c>
      <c r="G124" s="174">
        <v>1.4039180079050266</v>
      </c>
      <c r="H124" s="171"/>
      <c r="I124" s="175">
        <v>3041583</v>
      </c>
      <c r="J124" s="172">
        <v>59.535380096482655</v>
      </c>
      <c r="K124" s="173">
        <v>25.386057194559545</v>
      </c>
      <c r="L124" s="173">
        <v>15.074518762105127</v>
      </c>
      <c r="M124" s="173">
        <v>0</v>
      </c>
      <c r="N124" s="174">
        <v>0.004053946852675072</v>
      </c>
      <c r="O124" s="175"/>
      <c r="P124" s="175">
        <v>95843</v>
      </c>
      <c r="Q124" s="172">
        <v>81.66897947685277</v>
      </c>
      <c r="R124" s="173">
        <v>5.270077105265903</v>
      </c>
      <c r="S124" s="173">
        <v>13.060943417881326</v>
      </c>
      <c r="T124" s="173">
        <v>0</v>
      </c>
      <c r="U124" s="174">
        <v>9.999999999996123E-06</v>
      </c>
      <c r="V124" s="175"/>
      <c r="W124" s="176">
        <v>18752707</v>
      </c>
      <c r="X124" s="172">
        <v>60.538065251059486</v>
      </c>
      <c r="Y124" s="173">
        <v>21.343771861843734</v>
      </c>
      <c r="Z124" s="173">
        <v>13.741808049365886</v>
      </c>
      <c r="AA124" s="173">
        <v>1.234515102272968</v>
      </c>
      <c r="AB124" s="174">
        <v>3.1418497354579262</v>
      </c>
      <c r="AC124" s="140"/>
    </row>
    <row r="125" spans="1:29" ht="12" customHeight="1">
      <c r="A125" s="151" t="s">
        <v>508</v>
      </c>
      <c r="B125" s="171">
        <v>119429140</v>
      </c>
      <c r="C125" s="172">
        <v>31.925559373533126</v>
      </c>
      <c r="D125" s="173">
        <v>51.87792694479756</v>
      </c>
      <c r="E125" s="173">
        <v>5.0433110378254415</v>
      </c>
      <c r="F125" s="173">
        <v>3.9669698701673646</v>
      </c>
      <c r="G125" s="174">
        <v>7.186242773676508</v>
      </c>
      <c r="H125" s="171"/>
      <c r="I125" s="175">
        <v>17224470</v>
      </c>
      <c r="J125" s="172">
        <v>49.43481570115075</v>
      </c>
      <c r="K125" s="173">
        <v>41.524644880219824</v>
      </c>
      <c r="L125" s="173">
        <v>8.371148720396041</v>
      </c>
      <c r="M125" s="173">
        <v>0</v>
      </c>
      <c r="N125" s="174">
        <v>0.6694006982333854</v>
      </c>
      <c r="O125" s="175"/>
      <c r="P125" s="175">
        <v>1122073</v>
      </c>
      <c r="Q125" s="172">
        <v>20.761839915941298</v>
      </c>
      <c r="R125" s="173">
        <v>65.41561912638483</v>
      </c>
      <c r="S125" s="173">
        <v>13.822540957673876</v>
      </c>
      <c r="T125" s="173">
        <v>0</v>
      </c>
      <c r="U125" s="174">
        <v>1.0000000000003062E-05</v>
      </c>
      <c r="V125" s="175"/>
      <c r="W125" s="176">
        <v>132305413</v>
      </c>
      <c r="X125" s="172">
        <v>36.0653104948926</v>
      </c>
      <c r="Y125" s="173">
        <v>38.87345183677405</v>
      </c>
      <c r="Z125" s="173">
        <v>7.437999532188453</v>
      </c>
      <c r="AA125" s="173">
        <v>7.5271908942984815</v>
      </c>
      <c r="AB125" s="174">
        <v>10.09605724184641</v>
      </c>
      <c r="AC125" s="140"/>
    </row>
    <row r="126" spans="1:29" ht="12" customHeight="1">
      <c r="A126" s="151" t="s">
        <v>509</v>
      </c>
      <c r="B126" s="171">
        <v>6349041</v>
      </c>
      <c r="C126" s="172">
        <v>30.463545596886206</v>
      </c>
      <c r="D126" s="173">
        <v>32.99032090043205</v>
      </c>
      <c r="E126" s="173">
        <v>15.30766614989571</v>
      </c>
      <c r="F126" s="173">
        <v>5.25896745665999</v>
      </c>
      <c r="G126" s="174">
        <v>15.979509896126045</v>
      </c>
      <c r="H126" s="171"/>
      <c r="I126" s="175">
        <v>1818704</v>
      </c>
      <c r="J126" s="172">
        <v>39.29303504033641</v>
      </c>
      <c r="K126" s="173">
        <v>40.42246566786019</v>
      </c>
      <c r="L126" s="173">
        <v>19.770946784083613</v>
      </c>
      <c r="M126" s="173">
        <v>0</v>
      </c>
      <c r="N126" s="174">
        <v>0.5135625077197828</v>
      </c>
      <c r="O126" s="175"/>
      <c r="P126" s="175">
        <v>1999060</v>
      </c>
      <c r="Q126" s="172">
        <v>28.74671095414845</v>
      </c>
      <c r="R126" s="173">
        <v>59.51877382369714</v>
      </c>
      <c r="S126" s="173">
        <v>11.734515222154412</v>
      </c>
      <c r="T126" s="173">
        <v>0</v>
      </c>
      <c r="U126" s="174">
        <v>1.0000000000003062E-05</v>
      </c>
      <c r="V126" s="175"/>
      <c r="W126" s="176">
        <v>7378548</v>
      </c>
      <c r="X126" s="172">
        <v>25.06695084181874</v>
      </c>
      <c r="Y126" s="173">
        <v>24.040109246426262</v>
      </c>
      <c r="Z126" s="173">
        <v>22.407348979772173</v>
      </c>
      <c r="AA126" s="173">
        <v>7.986544236074631</v>
      </c>
      <c r="AB126" s="174">
        <v>20.49905669590819</v>
      </c>
      <c r="AC126" s="140"/>
    </row>
    <row r="127" spans="1:29" ht="12" customHeight="1">
      <c r="A127" s="151" t="s">
        <v>510</v>
      </c>
      <c r="B127" s="171">
        <v>171791350</v>
      </c>
      <c r="C127" s="172">
        <v>63.49470214885674</v>
      </c>
      <c r="D127" s="173">
        <v>15.189738598596495</v>
      </c>
      <c r="E127" s="173">
        <v>12.185791077373803</v>
      </c>
      <c r="F127" s="173">
        <v>0.41343350523760364</v>
      </c>
      <c r="G127" s="174">
        <v>8.71634466993536</v>
      </c>
      <c r="H127" s="171"/>
      <c r="I127" s="175">
        <v>30336295</v>
      </c>
      <c r="J127" s="172">
        <v>57.551688497227495</v>
      </c>
      <c r="K127" s="173">
        <v>23.855091730878804</v>
      </c>
      <c r="L127" s="173">
        <v>16.31486640013225</v>
      </c>
      <c r="M127" s="173">
        <v>0</v>
      </c>
      <c r="N127" s="174">
        <v>2.2783633717614493</v>
      </c>
      <c r="O127" s="175"/>
      <c r="P127" s="175">
        <v>577846</v>
      </c>
      <c r="Q127" s="172">
        <v>25.98200904739325</v>
      </c>
      <c r="R127" s="173">
        <v>67.83624010549524</v>
      </c>
      <c r="S127" s="173">
        <v>6.145755097378887</v>
      </c>
      <c r="T127" s="173">
        <v>0</v>
      </c>
      <c r="U127" s="174">
        <v>0.036005749732627726</v>
      </c>
      <c r="V127" s="175"/>
      <c r="W127" s="176">
        <v>601147769</v>
      </c>
      <c r="X127" s="172">
        <v>45.853913998306794</v>
      </c>
      <c r="Y127" s="173">
        <v>14.556375405927856</v>
      </c>
      <c r="Z127" s="173">
        <v>22.730628814826392</v>
      </c>
      <c r="AA127" s="173">
        <v>1.0371014119159112</v>
      </c>
      <c r="AB127" s="174">
        <v>15.821990369023045</v>
      </c>
      <c r="AC127" s="140"/>
    </row>
    <row r="128" spans="1:29" ht="12" customHeight="1">
      <c r="A128" s="151" t="s">
        <v>511</v>
      </c>
      <c r="B128" s="171">
        <v>33460999</v>
      </c>
      <c r="C128" s="172">
        <v>60.568212562930356</v>
      </c>
      <c r="D128" s="173">
        <v>14.884713991952243</v>
      </c>
      <c r="E128" s="173">
        <v>8.2808884456797</v>
      </c>
      <c r="F128" s="173">
        <v>1.8103195305077413</v>
      </c>
      <c r="G128" s="174">
        <v>14.455875468929962</v>
      </c>
      <c r="H128" s="171"/>
      <c r="I128" s="175">
        <v>4530703</v>
      </c>
      <c r="J128" s="172">
        <v>49.78390770703796</v>
      </c>
      <c r="K128" s="173">
        <v>19.867247974541698</v>
      </c>
      <c r="L128" s="173">
        <v>24.728060965373366</v>
      </c>
      <c r="M128" s="173">
        <v>0</v>
      </c>
      <c r="N128" s="174">
        <v>5.620793353046977</v>
      </c>
      <c r="O128" s="175"/>
      <c r="P128" s="175">
        <v>1113233</v>
      </c>
      <c r="Q128" s="172">
        <v>74.14665213841127</v>
      </c>
      <c r="R128" s="173">
        <v>2.871725865115389</v>
      </c>
      <c r="S128" s="173">
        <v>22.981621996473336</v>
      </c>
      <c r="T128" s="173">
        <v>0</v>
      </c>
      <c r="U128" s="174">
        <v>1.0000000000003062E-05</v>
      </c>
      <c r="V128" s="175"/>
      <c r="W128" s="176">
        <v>54283616</v>
      </c>
      <c r="X128" s="172">
        <v>46.21627822288036</v>
      </c>
      <c r="Y128" s="173">
        <v>19.601765291391054</v>
      </c>
      <c r="Z128" s="173">
        <v>11.148430126688686</v>
      </c>
      <c r="AA128" s="173">
        <v>3.1266874336448036</v>
      </c>
      <c r="AB128" s="174">
        <v>19.906848925395096</v>
      </c>
      <c r="AC128" s="140"/>
    </row>
    <row r="129" spans="1:29" ht="12" customHeight="1">
      <c r="A129" s="151" t="s">
        <v>512</v>
      </c>
      <c r="B129" s="171">
        <v>45273756</v>
      </c>
      <c r="C129" s="172">
        <v>41.58548939478315</v>
      </c>
      <c r="D129" s="173">
        <v>25.022560531536197</v>
      </c>
      <c r="E129" s="173">
        <v>27.546515027381425</v>
      </c>
      <c r="F129" s="173">
        <v>1.4760560179720896</v>
      </c>
      <c r="G129" s="174">
        <v>4.36938902832714</v>
      </c>
      <c r="H129" s="171"/>
      <c r="I129" s="175">
        <v>2028539</v>
      </c>
      <c r="J129" s="172">
        <v>16.845276329417377</v>
      </c>
      <c r="K129" s="173">
        <v>73.0181179656886</v>
      </c>
      <c r="L129" s="173">
        <v>9.676865961167126</v>
      </c>
      <c r="M129" s="173">
        <v>0</v>
      </c>
      <c r="N129" s="174">
        <v>0.45974974372688915</v>
      </c>
      <c r="O129" s="175"/>
      <c r="P129" s="175">
        <v>591046</v>
      </c>
      <c r="Q129" s="172">
        <v>59.415679997834346</v>
      </c>
      <c r="R129" s="173">
        <v>25.762123421865642</v>
      </c>
      <c r="S129" s="173">
        <v>14.82219658030001</v>
      </c>
      <c r="T129" s="173">
        <v>0</v>
      </c>
      <c r="U129" s="174">
        <v>9.999999999996123E-06</v>
      </c>
      <c r="V129" s="175"/>
      <c r="W129" s="176">
        <v>58451581</v>
      </c>
      <c r="X129" s="172">
        <v>29.964169831437065</v>
      </c>
      <c r="Y129" s="173">
        <v>29.8925857967811</v>
      </c>
      <c r="Z129" s="173">
        <v>30.638232009498598</v>
      </c>
      <c r="AA129" s="173">
        <v>2.1798691809550883</v>
      </c>
      <c r="AB129" s="174">
        <v>7.325153181328149</v>
      </c>
      <c r="AC129" s="140"/>
    </row>
    <row r="130" spans="1:29" ht="12" customHeight="1">
      <c r="A130" s="151" t="s">
        <v>513</v>
      </c>
      <c r="B130" s="171">
        <v>56107340</v>
      </c>
      <c r="C130" s="172">
        <v>34.00064768709406</v>
      </c>
      <c r="D130" s="173">
        <v>32.84645823523268</v>
      </c>
      <c r="E130" s="173">
        <v>2.0054987457968956</v>
      </c>
      <c r="F130" s="173">
        <v>3.3663153519664273</v>
      </c>
      <c r="G130" s="174">
        <v>27.781089979909936</v>
      </c>
      <c r="H130" s="171"/>
      <c r="I130" s="175">
        <v>5922691</v>
      </c>
      <c r="J130" s="172">
        <v>32.49612380588486</v>
      </c>
      <c r="K130" s="173">
        <v>54.833335049895396</v>
      </c>
      <c r="L130" s="173">
        <v>0</v>
      </c>
      <c r="M130" s="173">
        <v>0</v>
      </c>
      <c r="N130" s="174">
        <v>12.670551144219747</v>
      </c>
      <c r="O130" s="175"/>
      <c r="P130" s="175">
        <v>1983629</v>
      </c>
      <c r="Q130" s="172">
        <v>65.06287213990116</v>
      </c>
      <c r="R130" s="173">
        <v>34.93712786009884</v>
      </c>
      <c r="S130" s="173">
        <v>0</v>
      </c>
      <c r="T130" s="173">
        <v>0</v>
      </c>
      <c r="U130" s="174">
        <v>1.0000000000003062E-05</v>
      </c>
      <c r="V130" s="175"/>
      <c r="W130" s="176">
        <v>80948102</v>
      </c>
      <c r="X130" s="172">
        <v>19.137196076567676</v>
      </c>
      <c r="Y130" s="173">
        <v>28.833344356857186</v>
      </c>
      <c r="Z130" s="173">
        <v>2.6686962963010545</v>
      </c>
      <c r="AA130" s="173">
        <v>5.338818197367988</v>
      </c>
      <c r="AB130" s="174">
        <v>44.021955072906096</v>
      </c>
      <c r="AC130" s="140"/>
    </row>
    <row r="131" spans="1:29" ht="12" customHeight="1">
      <c r="A131" s="151" t="s">
        <v>514</v>
      </c>
      <c r="B131" s="171">
        <v>4780015</v>
      </c>
      <c r="C131" s="172">
        <v>58.66816317522016</v>
      </c>
      <c r="D131" s="173">
        <v>21.583635197797495</v>
      </c>
      <c r="E131" s="173">
        <v>14.17150364590906</v>
      </c>
      <c r="F131" s="173">
        <v>1.365665170506787</v>
      </c>
      <c r="G131" s="174">
        <v>4.211042810566494</v>
      </c>
      <c r="H131" s="171"/>
      <c r="I131" s="175">
        <v>1522776</v>
      </c>
      <c r="J131" s="172">
        <v>62.0372924185829</v>
      </c>
      <c r="K131" s="173">
        <v>17.995818163669508</v>
      </c>
      <c r="L131" s="173">
        <v>19.959600098766987</v>
      </c>
      <c r="M131" s="173">
        <v>0</v>
      </c>
      <c r="N131" s="174">
        <v>0.0072993189805985945</v>
      </c>
      <c r="O131" s="175"/>
      <c r="P131" s="175">
        <v>674675</v>
      </c>
      <c r="Q131" s="172">
        <v>50.08085374439545</v>
      </c>
      <c r="R131" s="173">
        <v>32.78245080964909</v>
      </c>
      <c r="S131" s="173">
        <v>17.13669544595546</v>
      </c>
      <c r="T131" s="173">
        <v>0</v>
      </c>
      <c r="U131" s="174">
        <v>1.0000000000003062E-05</v>
      </c>
      <c r="V131" s="175"/>
      <c r="W131" s="176">
        <v>7699231</v>
      </c>
      <c r="X131" s="172">
        <v>56.58031302087183</v>
      </c>
      <c r="Y131" s="173">
        <v>19.268210032924067</v>
      </c>
      <c r="Z131" s="173">
        <v>18.053023737045947</v>
      </c>
      <c r="AA131" s="173">
        <v>1.7334977999750885</v>
      </c>
      <c r="AB131" s="174">
        <v>4.364965409183073</v>
      </c>
      <c r="AC131" s="140"/>
    </row>
    <row r="132" spans="1:29" ht="12" customHeight="1">
      <c r="A132" s="151" t="s">
        <v>515</v>
      </c>
      <c r="B132" s="171">
        <v>5774565</v>
      </c>
      <c r="C132" s="172">
        <v>57.79481224992705</v>
      </c>
      <c r="D132" s="173">
        <v>18.276822583172933</v>
      </c>
      <c r="E132" s="173">
        <v>18.902151071119643</v>
      </c>
      <c r="F132" s="173">
        <v>0.5987983510446241</v>
      </c>
      <c r="G132" s="174">
        <v>4.427425744735751</v>
      </c>
      <c r="H132" s="171"/>
      <c r="I132" s="175">
        <v>2501883</v>
      </c>
      <c r="J132" s="172">
        <v>57.23784845254554</v>
      </c>
      <c r="K132" s="173">
        <v>22.257275819852488</v>
      </c>
      <c r="L132" s="173">
        <v>20.412265481639228</v>
      </c>
      <c r="M132" s="173">
        <v>0</v>
      </c>
      <c r="N132" s="174">
        <v>0.09262024596274086</v>
      </c>
      <c r="O132" s="175"/>
      <c r="P132" s="175">
        <v>1475768</v>
      </c>
      <c r="Q132" s="172">
        <v>15.012386770820346</v>
      </c>
      <c r="R132" s="173">
        <v>14.66748160957549</v>
      </c>
      <c r="S132" s="173">
        <v>70.32013161960417</v>
      </c>
      <c r="T132" s="173">
        <v>0</v>
      </c>
      <c r="U132" s="174">
        <v>1.0000000000003062E-05</v>
      </c>
      <c r="V132" s="175"/>
      <c r="W132" s="176">
        <v>8997315</v>
      </c>
      <c r="X132" s="172">
        <v>55.69696070438792</v>
      </c>
      <c r="Y132" s="173">
        <v>15.308711543388222</v>
      </c>
      <c r="Z132" s="173">
        <v>23.057456585659168</v>
      </c>
      <c r="AA132" s="173">
        <v>0.8942556751653132</v>
      </c>
      <c r="AB132" s="174">
        <v>5.042625491399378</v>
      </c>
      <c r="AC132" s="140"/>
    </row>
    <row r="133" spans="1:29" ht="12" customHeight="1">
      <c r="A133" s="151" t="s">
        <v>516</v>
      </c>
      <c r="B133" s="171">
        <v>97462367</v>
      </c>
      <c r="C133" s="172">
        <v>49.737279620963854</v>
      </c>
      <c r="D133" s="173">
        <v>32.92005313189244</v>
      </c>
      <c r="E133" s="173">
        <v>11.038026605694894</v>
      </c>
      <c r="F133" s="173">
        <v>1.5253815865153368</v>
      </c>
      <c r="G133" s="174">
        <v>4.77926905493348</v>
      </c>
      <c r="H133" s="171"/>
      <c r="I133" s="175">
        <v>24601892</v>
      </c>
      <c r="J133" s="172">
        <v>29.489256354755156</v>
      </c>
      <c r="K133" s="173">
        <v>51.593328675696974</v>
      </c>
      <c r="L133" s="173">
        <v>18.442443369802614</v>
      </c>
      <c r="M133" s="173">
        <v>0</v>
      </c>
      <c r="N133" s="174">
        <v>0.4749815997452554</v>
      </c>
      <c r="O133" s="175"/>
      <c r="P133" s="175">
        <v>3779788</v>
      </c>
      <c r="Q133" s="172">
        <v>64.30503509720651</v>
      </c>
      <c r="R133" s="173">
        <v>32.913433240171145</v>
      </c>
      <c r="S133" s="173">
        <v>2.7700495371698097</v>
      </c>
      <c r="T133" s="173">
        <v>0</v>
      </c>
      <c r="U133" s="174">
        <v>0.01149212545253861</v>
      </c>
      <c r="V133" s="175"/>
      <c r="W133" s="176">
        <v>143166540</v>
      </c>
      <c r="X133" s="172">
        <v>33.51234862559366</v>
      </c>
      <c r="Y133" s="173">
        <v>42.61436925136278</v>
      </c>
      <c r="Z133" s="173">
        <v>15.6634364426213</v>
      </c>
      <c r="AA133" s="173">
        <v>2.267915394197555</v>
      </c>
      <c r="AB133" s="174">
        <v>5.941940286224701</v>
      </c>
      <c r="AC133" s="140"/>
    </row>
    <row r="134" spans="1:29" ht="12" customHeight="1">
      <c r="A134" s="151" t="s">
        <v>517</v>
      </c>
      <c r="B134" s="171">
        <v>29078769</v>
      </c>
      <c r="C134" s="172">
        <v>57.36752473944134</v>
      </c>
      <c r="D134" s="173">
        <v>22.88640898106794</v>
      </c>
      <c r="E134" s="173">
        <v>5.122802825662943</v>
      </c>
      <c r="F134" s="173">
        <v>2.220386289392099</v>
      </c>
      <c r="G134" s="174">
        <v>12.402887164435676</v>
      </c>
      <c r="H134" s="171"/>
      <c r="I134" s="175">
        <v>1871487</v>
      </c>
      <c r="J134" s="172">
        <v>48.327827016698485</v>
      </c>
      <c r="K134" s="173">
        <v>43.954139141762674</v>
      </c>
      <c r="L134" s="173">
        <v>2.97688415682289</v>
      </c>
      <c r="M134" s="173">
        <v>0</v>
      </c>
      <c r="N134" s="174">
        <v>4.74115968471595</v>
      </c>
      <c r="O134" s="175"/>
      <c r="P134" s="175">
        <v>789227</v>
      </c>
      <c r="Q134" s="172">
        <v>30.583089529374945</v>
      </c>
      <c r="R134" s="173">
        <v>65.05137305236643</v>
      </c>
      <c r="S134" s="173">
        <v>4.365537418258625</v>
      </c>
      <c r="T134" s="173">
        <v>0</v>
      </c>
      <c r="U134" s="174">
        <v>1.0000000000003062E-05</v>
      </c>
      <c r="V134" s="175"/>
      <c r="W134" s="176">
        <v>27141165</v>
      </c>
      <c r="X134" s="172">
        <v>42.49673144096799</v>
      </c>
      <c r="Y134" s="173">
        <v>16.752357535131598</v>
      </c>
      <c r="Z134" s="173">
        <v>10.25751105378122</v>
      </c>
      <c r="AA134" s="173">
        <v>6.13117380923037</v>
      </c>
      <c r="AB134" s="174">
        <v>24.36223616088882</v>
      </c>
      <c r="AC134" s="140"/>
    </row>
    <row r="135" spans="1:29" ht="12" customHeight="1">
      <c r="A135" s="151" t="s">
        <v>518</v>
      </c>
      <c r="B135" s="171">
        <v>55866270</v>
      </c>
      <c r="C135" s="172">
        <v>58.88849568800638</v>
      </c>
      <c r="D135" s="173">
        <v>20.899549943105203</v>
      </c>
      <c r="E135" s="173">
        <v>15.774128109859491</v>
      </c>
      <c r="F135" s="173">
        <v>0.28135939628688295</v>
      </c>
      <c r="G135" s="174">
        <v>4.1564768627420445</v>
      </c>
      <c r="H135" s="171"/>
      <c r="I135" s="175">
        <v>16472671</v>
      </c>
      <c r="J135" s="172">
        <v>6.067862339993313</v>
      </c>
      <c r="K135" s="173">
        <v>71.03216594321589</v>
      </c>
      <c r="L135" s="173">
        <v>22.398984354146332</v>
      </c>
      <c r="M135" s="173">
        <v>0</v>
      </c>
      <c r="N135" s="174">
        <v>0.5009973626444674</v>
      </c>
      <c r="O135" s="175"/>
      <c r="P135" s="175">
        <v>4844854</v>
      </c>
      <c r="Q135" s="172">
        <v>84.64760754400442</v>
      </c>
      <c r="R135" s="173">
        <v>10.45028395076508</v>
      </c>
      <c r="S135" s="173">
        <v>4.9021085052304985</v>
      </c>
      <c r="T135" s="173">
        <v>0</v>
      </c>
      <c r="U135" s="174">
        <v>1.0000000000003062E-05</v>
      </c>
      <c r="V135" s="175"/>
      <c r="W135" s="176">
        <v>122936541</v>
      </c>
      <c r="X135" s="172">
        <v>48.718893107623714</v>
      </c>
      <c r="Y135" s="173">
        <v>22.639642187427413</v>
      </c>
      <c r="Z135" s="173">
        <v>14.04729941116531</v>
      </c>
      <c r="AA135" s="173">
        <v>0.4755640554422301</v>
      </c>
      <c r="AB135" s="174">
        <v>14.118611238341332</v>
      </c>
      <c r="AC135" s="140"/>
    </row>
    <row r="136" spans="1:29" ht="12" customHeight="1">
      <c r="A136" s="151" t="s">
        <v>519</v>
      </c>
      <c r="B136" s="171">
        <v>20864119</v>
      </c>
      <c r="C136" s="172">
        <v>46.58586351046023</v>
      </c>
      <c r="D136" s="173">
        <v>12.554582343016737</v>
      </c>
      <c r="E136" s="173">
        <v>25.21153660981324</v>
      </c>
      <c r="F136" s="173">
        <v>1.6419336948758776</v>
      </c>
      <c r="G136" s="174">
        <v>14.006093841833916</v>
      </c>
      <c r="H136" s="171"/>
      <c r="I136" s="175">
        <v>1089358</v>
      </c>
      <c r="J136" s="172">
        <v>51.601952709761164</v>
      </c>
      <c r="K136" s="173">
        <v>22.544930133161</v>
      </c>
      <c r="L136" s="173">
        <v>25.847333934298916</v>
      </c>
      <c r="M136" s="173">
        <v>0</v>
      </c>
      <c r="N136" s="174">
        <v>0.005793222778921164</v>
      </c>
      <c r="O136" s="175"/>
      <c r="P136" s="175">
        <v>285457</v>
      </c>
      <c r="Q136" s="172">
        <v>0.06445804446904438</v>
      </c>
      <c r="R136" s="173">
        <v>97.84240708758237</v>
      </c>
      <c r="S136" s="173">
        <v>2.0931348679485877</v>
      </c>
      <c r="T136" s="173">
        <v>0</v>
      </c>
      <c r="U136" s="174">
        <v>1.0000000000003062E-05</v>
      </c>
      <c r="V136" s="175"/>
      <c r="W136" s="176">
        <v>23898977</v>
      </c>
      <c r="X136" s="172">
        <v>29.75322751262533</v>
      </c>
      <c r="Y136" s="173">
        <v>13.184091519900623</v>
      </c>
      <c r="Z136" s="173">
        <v>34.843194334217735</v>
      </c>
      <c r="AA136" s="173">
        <v>2.6203213635462306</v>
      </c>
      <c r="AB136" s="174">
        <v>19.59917526971008</v>
      </c>
      <c r="AC136" s="140"/>
    </row>
    <row r="137" spans="1:29" ht="18" customHeight="1">
      <c r="A137" s="151" t="s">
        <v>520</v>
      </c>
      <c r="B137" s="171">
        <v>663983908</v>
      </c>
      <c r="C137" s="172">
        <v>50.40133306965626</v>
      </c>
      <c r="D137" s="173">
        <v>27.511310560255325</v>
      </c>
      <c r="E137" s="173">
        <v>11.100937102831113</v>
      </c>
      <c r="F137" s="173">
        <v>1.771078765360681</v>
      </c>
      <c r="G137" s="174">
        <v>9.215350501896621</v>
      </c>
      <c r="H137" s="171"/>
      <c r="I137" s="175">
        <v>112963052</v>
      </c>
      <c r="J137" s="172">
        <v>39.941415534700674</v>
      </c>
      <c r="K137" s="173">
        <v>42.33091896277732</v>
      </c>
      <c r="L137" s="173">
        <v>15.85010203159171</v>
      </c>
      <c r="M137" s="173">
        <v>0</v>
      </c>
      <c r="N137" s="174">
        <v>1.8775734709303002</v>
      </c>
      <c r="O137" s="175"/>
      <c r="P137" s="175">
        <v>19332499</v>
      </c>
      <c r="Q137" s="172">
        <v>56.050042987199944</v>
      </c>
      <c r="R137" s="173">
        <v>31.960782721364684</v>
      </c>
      <c r="S137" s="173">
        <v>11.985853458469078</v>
      </c>
      <c r="T137" s="173">
        <v>0</v>
      </c>
      <c r="U137" s="174">
        <v>0.003330832966291636</v>
      </c>
      <c r="V137" s="175"/>
      <c r="W137" s="176">
        <v>1287107505</v>
      </c>
      <c r="X137" s="172">
        <v>41.22001712669681</v>
      </c>
      <c r="Y137" s="173">
        <v>22.963666115830783</v>
      </c>
      <c r="Z137" s="173">
        <v>17.95546503320249</v>
      </c>
      <c r="AA137" s="173">
        <v>2.3807702838311084</v>
      </c>
      <c r="AB137" s="174">
        <v>15.480091440438807</v>
      </c>
      <c r="AC137" s="140"/>
    </row>
    <row r="138" spans="1:29" ht="3" customHeight="1">
      <c r="A138" s="170"/>
      <c r="B138" s="177"/>
      <c r="C138" s="178"/>
      <c r="D138" s="179"/>
      <c r="E138" s="179"/>
      <c r="F138" s="179"/>
      <c r="G138" s="180"/>
      <c r="H138" s="170"/>
      <c r="I138" s="181"/>
      <c r="J138" s="178"/>
      <c r="K138" s="179"/>
      <c r="L138" s="179"/>
      <c r="M138" s="179"/>
      <c r="N138" s="180"/>
      <c r="O138" s="165"/>
      <c r="P138" s="181"/>
      <c r="Q138" s="178"/>
      <c r="R138" s="179"/>
      <c r="S138" s="179"/>
      <c r="T138" s="179"/>
      <c r="U138" s="180"/>
      <c r="V138" s="165"/>
      <c r="W138" s="182"/>
      <c r="X138" s="178"/>
      <c r="Y138" s="179"/>
      <c r="Z138" s="179"/>
      <c r="AA138" s="179"/>
      <c r="AB138" s="180"/>
      <c r="AC138" s="140"/>
    </row>
    <row r="139" spans="1:29" ht="3" customHeight="1">
      <c r="A139" s="151"/>
      <c r="B139" s="171"/>
      <c r="C139" s="172"/>
      <c r="D139" s="173"/>
      <c r="E139" s="173"/>
      <c r="F139" s="173"/>
      <c r="G139" s="174"/>
      <c r="H139" s="151"/>
      <c r="I139" s="175"/>
      <c r="J139" s="172"/>
      <c r="K139" s="173"/>
      <c r="L139" s="173"/>
      <c r="M139" s="173"/>
      <c r="N139" s="174"/>
      <c r="O139" s="140"/>
      <c r="P139" s="175"/>
      <c r="Q139" s="172"/>
      <c r="R139" s="173"/>
      <c r="S139" s="173"/>
      <c r="T139" s="173"/>
      <c r="U139" s="174"/>
      <c r="V139" s="140"/>
      <c r="W139" s="176"/>
      <c r="X139" s="172"/>
      <c r="Y139" s="173"/>
      <c r="Z139" s="173"/>
      <c r="AA139" s="173"/>
      <c r="AB139" s="174"/>
      <c r="AC139" s="140"/>
    </row>
    <row r="140" spans="1:29" ht="12" customHeight="1">
      <c r="A140" s="170"/>
      <c r="B140" s="170"/>
      <c r="C140" s="164"/>
      <c r="D140" s="165"/>
      <c r="E140" s="165"/>
      <c r="F140" s="165"/>
      <c r="G140" s="166"/>
      <c r="H140" s="170"/>
      <c r="I140" s="165"/>
      <c r="J140" s="164"/>
      <c r="K140" s="165"/>
      <c r="L140" s="165"/>
      <c r="M140" s="165"/>
      <c r="N140" s="166"/>
      <c r="O140" s="165"/>
      <c r="P140" s="165"/>
      <c r="Q140" s="164"/>
      <c r="R140" s="165"/>
      <c r="S140" s="165"/>
      <c r="T140" s="165"/>
      <c r="U140" s="166"/>
      <c r="V140" s="165"/>
      <c r="W140" s="165"/>
      <c r="X140" s="164"/>
      <c r="Y140" s="165"/>
      <c r="Z140" s="165"/>
      <c r="AA140" s="165"/>
      <c r="AB140" s="166"/>
      <c r="AC140" s="165"/>
    </row>
    <row r="141" spans="1:29" ht="16.5" customHeight="1">
      <c r="A141" s="138" t="s">
        <v>598</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40"/>
    </row>
    <row r="142" spans="1:29" ht="3"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40"/>
    </row>
    <row r="143" spans="1:29" ht="16.5" customHeight="1">
      <c r="A143" s="142" t="s">
        <v>599</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40"/>
    </row>
    <row r="144" spans="1:29" ht="3"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40"/>
    </row>
    <row r="145" spans="1:29" ht="13.5" customHeight="1">
      <c r="A145" s="139" t="s">
        <v>600</v>
      </c>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40"/>
    </row>
    <row r="146" spans="1:29" ht="3" customHeight="1" thickBot="1">
      <c r="A146" s="143"/>
      <c r="B146" s="144"/>
      <c r="C146" s="144"/>
      <c r="D146" s="144"/>
      <c r="E146" s="144"/>
      <c r="F146" s="144"/>
      <c r="G146" s="144"/>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0"/>
    </row>
    <row r="147" spans="1:29" ht="15" customHeight="1" thickBot="1" thickTop="1">
      <c r="A147" s="145" t="s">
        <v>601</v>
      </c>
      <c r="B147" s="146" t="s">
        <v>602</v>
      </c>
      <c r="C147" s="147"/>
      <c r="D147" s="147"/>
      <c r="E147" s="147"/>
      <c r="F147" s="147"/>
      <c r="G147" s="148"/>
      <c r="H147" s="149"/>
      <c r="I147" s="147" t="s">
        <v>603</v>
      </c>
      <c r="J147" s="147"/>
      <c r="K147" s="147"/>
      <c r="L147" s="147"/>
      <c r="M147" s="147"/>
      <c r="N147" s="147"/>
      <c r="O147" s="147"/>
      <c r="P147" s="147"/>
      <c r="Q147" s="147"/>
      <c r="R147" s="147"/>
      <c r="S147" s="147"/>
      <c r="T147" s="147"/>
      <c r="U147" s="148"/>
      <c r="V147" s="150"/>
      <c r="W147" s="147" t="s">
        <v>604</v>
      </c>
      <c r="X147" s="147"/>
      <c r="Y147" s="147"/>
      <c r="Z147" s="147"/>
      <c r="AA147" s="147"/>
      <c r="AB147" s="148"/>
      <c r="AC147" s="140"/>
    </row>
    <row r="148" spans="1:29" ht="3" customHeight="1" thickTop="1">
      <c r="A148" s="151"/>
      <c r="B148" s="152"/>
      <c r="C148" s="139"/>
      <c r="D148" s="139"/>
      <c r="E148" s="139"/>
      <c r="F148" s="139"/>
      <c r="G148" s="153"/>
      <c r="H148" s="151"/>
      <c r="I148" s="140"/>
      <c r="J148" s="140"/>
      <c r="K148" s="140"/>
      <c r="L148" s="140"/>
      <c r="M148" s="140"/>
      <c r="N148" s="154"/>
      <c r="O148" s="140"/>
      <c r="P148" s="140"/>
      <c r="Q148" s="140"/>
      <c r="R148" s="140"/>
      <c r="S148" s="140"/>
      <c r="T148" s="140"/>
      <c r="U148" s="154"/>
      <c r="V148" s="140"/>
      <c r="W148" s="140"/>
      <c r="X148" s="140"/>
      <c r="Y148" s="140"/>
      <c r="Z148" s="140"/>
      <c r="AA148" s="140"/>
      <c r="AB148" s="154"/>
      <c r="AC148" s="140"/>
    </row>
    <row r="149" spans="1:29" ht="12" customHeight="1">
      <c r="A149" s="151"/>
      <c r="B149" s="152" t="s">
        <v>605</v>
      </c>
      <c r="C149" s="139"/>
      <c r="D149" s="139"/>
      <c r="E149" s="139"/>
      <c r="F149" s="139"/>
      <c r="G149" s="153"/>
      <c r="H149" s="151"/>
      <c r="I149" s="139" t="s">
        <v>605</v>
      </c>
      <c r="J149" s="139"/>
      <c r="K149" s="139"/>
      <c r="L149" s="139"/>
      <c r="M149" s="139"/>
      <c r="N149" s="153"/>
      <c r="O149" s="140"/>
      <c r="P149" s="139" t="s">
        <v>606</v>
      </c>
      <c r="Q149" s="139"/>
      <c r="R149" s="139"/>
      <c r="S149" s="139"/>
      <c r="T149" s="139"/>
      <c r="U149" s="153"/>
      <c r="V149" s="140"/>
      <c r="W149" s="139" t="s">
        <v>605</v>
      </c>
      <c r="X149" s="139"/>
      <c r="Y149" s="139"/>
      <c r="Z149" s="139"/>
      <c r="AA149" s="139"/>
      <c r="AB149" s="153"/>
      <c r="AC149" s="140"/>
    </row>
    <row r="150" spans="1:29" ht="12" customHeight="1">
      <c r="A150" s="151"/>
      <c r="B150" s="152" t="s">
        <v>607</v>
      </c>
      <c r="C150" s="139"/>
      <c r="D150" s="139"/>
      <c r="E150" s="139"/>
      <c r="F150" s="139"/>
      <c r="G150" s="153"/>
      <c r="H150" s="151"/>
      <c r="I150" s="139" t="s">
        <v>607</v>
      </c>
      <c r="J150" s="139"/>
      <c r="K150" s="139"/>
      <c r="L150" s="139"/>
      <c r="M150" s="139"/>
      <c r="N150" s="153"/>
      <c r="O150" s="140"/>
      <c r="P150" s="139" t="s">
        <v>608</v>
      </c>
      <c r="Q150" s="139"/>
      <c r="R150" s="139"/>
      <c r="S150" s="139"/>
      <c r="T150" s="139"/>
      <c r="U150" s="153"/>
      <c r="V150" s="140"/>
      <c r="W150" s="139" t="s">
        <v>607</v>
      </c>
      <c r="X150" s="139"/>
      <c r="Y150" s="139"/>
      <c r="Z150" s="139"/>
      <c r="AA150" s="139"/>
      <c r="AB150" s="153"/>
      <c r="AC150" s="140"/>
    </row>
    <row r="151" spans="1:29" ht="3" customHeight="1">
      <c r="A151" s="151"/>
      <c r="B151" s="155"/>
      <c r="C151" s="156"/>
      <c r="D151" s="156"/>
      <c r="E151" s="156"/>
      <c r="F151" s="156"/>
      <c r="G151" s="157"/>
      <c r="H151" s="155"/>
      <c r="I151" s="156"/>
      <c r="J151" s="156"/>
      <c r="K151" s="156"/>
      <c r="L151" s="156"/>
      <c r="M151" s="156"/>
      <c r="N151" s="157"/>
      <c r="O151" s="156"/>
      <c r="P151" s="158"/>
      <c r="Q151" s="158"/>
      <c r="R151" s="158"/>
      <c r="S151" s="158"/>
      <c r="T151" s="158"/>
      <c r="U151" s="159"/>
      <c r="V151" s="156"/>
      <c r="W151" s="156"/>
      <c r="X151" s="156"/>
      <c r="Y151" s="156"/>
      <c r="Z151" s="156"/>
      <c r="AA151" s="156"/>
      <c r="AB151" s="157"/>
      <c r="AC151" s="140"/>
    </row>
    <row r="152" spans="1:29" ht="3" customHeight="1">
      <c r="A152" s="151"/>
      <c r="B152" s="151"/>
      <c r="C152" s="160"/>
      <c r="D152" s="140"/>
      <c r="E152" s="140"/>
      <c r="F152" s="140"/>
      <c r="G152" s="154"/>
      <c r="H152" s="151"/>
      <c r="I152" s="140"/>
      <c r="J152" s="160"/>
      <c r="K152" s="140"/>
      <c r="L152" s="140"/>
      <c r="M152" s="140"/>
      <c r="N152" s="154"/>
      <c r="O152" s="140"/>
      <c r="P152" s="140"/>
      <c r="Q152" s="161"/>
      <c r="R152" s="139"/>
      <c r="S152" s="139"/>
      <c r="T152" s="139"/>
      <c r="U152" s="153"/>
      <c r="V152" s="140"/>
      <c r="W152" s="140"/>
      <c r="X152" s="160"/>
      <c r="Y152" s="140"/>
      <c r="Z152" s="140"/>
      <c r="AA152" s="140"/>
      <c r="AB152" s="154"/>
      <c r="AC152" s="140"/>
    </row>
    <row r="153" spans="1:29" ht="12" customHeight="1">
      <c r="A153" s="151"/>
      <c r="B153" s="162" t="s">
        <v>609</v>
      </c>
      <c r="C153" s="161" t="s">
        <v>610</v>
      </c>
      <c r="D153" s="139"/>
      <c r="E153" s="139"/>
      <c r="F153" s="139"/>
      <c r="G153" s="153"/>
      <c r="H153" s="151"/>
      <c r="I153" s="163" t="s">
        <v>611</v>
      </c>
      <c r="J153" s="161" t="s">
        <v>610</v>
      </c>
      <c r="K153" s="139"/>
      <c r="L153" s="139"/>
      <c r="M153" s="139"/>
      <c r="N153" s="153"/>
      <c r="O153" s="140"/>
      <c r="P153" s="163" t="s">
        <v>611</v>
      </c>
      <c r="Q153" s="161" t="s">
        <v>610</v>
      </c>
      <c r="R153" s="139"/>
      <c r="S153" s="139"/>
      <c r="T153" s="139"/>
      <c r="U153" s="153"/>
      <c r="V153" s="140"/>
      <c r="W153" s="163" t="s">
        <v>612</v>
      </c>
      <c r="X153" s="161" t="s">
        <v>610</v>
      </c>
      <c r="Y153" s="139"/>
      <c r="Z153" s="139"/>
      <c r="AA153" s="139"/>
      <c r="AB153" s="153"/>
      <c r="AC153" s="140"/>
    </row>
    <row r="154" spans="1:29" ht="3" customHeight="1">
      <c r="A154" s="151"/>
      <c r="B154" s="151"/>
      <c r="C154" s="164"/>
      <c r="D154" s="165"/>
      <c r="E154" s="165"/>
      <c r="F154" s="165"/>
      <c r="G154" s="166"/>
      <c r="H154" s="151"/>
      <c r="I154" s="140"/>
      <c r="J154" s="164"/>
      <c r="K154" s="165"/>
      <c r="L154" s="165"/>
      <c r="M154" s="165"/>
      <c r="N154" s="166"/>
      <c r="O154" s="140"/>
      <c r="P154" s="140"/>
      <c r="Q154" s="164"/>
      <c r="R154" s="165"/>
      <c r="S154" s="165"/>
      <c r="T154" s="165"/>
      <c r="U154" s="166"/>
      <c r="V154" s="140"/>
      <c r="W154" s="140"/>
      <c r="X154" s="164"/>
      <c r="Y154" s="165"/>
      <c r="Z154" s="165"/>
      <c r="AA154" s="165"/>
      <c r="AB154" s="166"/>
      <c r="AC154" s="140"/>
    </row>
    <row r="155" spans="1:29" ht="15" customHeight="1">
      <c r="A155" s="151"/>
      <c r="B155" s="162" t="s">
        <v>613</v>
      </c>
      <c r="C155" s="167" t="s">
        <v>614</v>
      </c>
      <c r="D155" s="163" t="s">
        <v>615</v>
      </c>
      <c r="E155" s="163" t="s">
        <v>616</v>
      </c>
      <c r="F155" s="163" t="s">
        <v>617</v>
      </c>
      <c r="G155" s="168" t="s">
        <v>618</v>
      </c>
      <c r="H155" s="151"/>
      <c r="I155" s="163" t="s">
        <v>619</v>
      </c>
      <c r="J155" s="167" t="s">
        <v>614</v>
      </c>
      <c r="K155" s="163" t="s">
        <v>615</v>
      </c>
      <c r="L155" s="163" t="s">
        <v>616</v>
      </c>
      <c r="M155" s="163" t="s">
        <v>617</v>
      </c>
      <c r="N155" s="168" t="s">
        <v>618</v>
      </c>
      <c r="O155" s="140"/>
      <c r="P155" s="163" t="s">
        <v>619</v>
      </c>
      <c r="Q155" s="167" t="s">
        <v>614</v>
      </c>
      <c r="R155" s="163" t="s">
        <v>615</v>
      </c>
      <c r="S155" s="163" t="s">
        <v>616</v>
      </c>
      <c r="T155" s="163" t="s">
        <v>617</v>
      </c>
      <c r="U155" s="168" t="s">
        <v>618</v>
      </c>
      <c r="V155" s="139"/>
      <c r="W155" s="169" t="s">
        <v>620</v>
      </c>
      <c r="X155" s="167" t="s">
        <v>614</v>
      </c>
      <c r="Y155" s="163" t="s">
        <v>615</v>
      </c>
      <c r="Z155" s="163" t="s">
        <v>616</v>
      </c>
      <c r="AA155" s="163" t="s">
        <v>617</v>
      </c>
      <c r="AB155" s="168" t="s">
        <v>618</v>
      </c>
      <c r="AC155" s="140"/>
    </row>
    <row r="156" spans="1:29" ht="3" customHeight="1">
      <c r="A156" s="170"/>
      <c r="B156" s="170"/>
      <c r="C156" s="164"/>
      <c r="D156" s="165"/>
      <c r="E156" s="165"/>
      <c r="F156" s="165"/>
      <c r="G156" s="166"/>
      <c r="H156" s="170"/>
      <c r="I156" s="165"/>
      <c r="J156" s="164"/>
      <c r="K156" s="165"/>
      <c r="L156" s="165"/>
      <c r="M156" s="165"/>
      <c r="N156" s="166"/>
      <c r="O156" s="165"/>
      <c r="P156" s="165"/>
      <c r="Q156" s="164"/>
      <c r="R156" s="165"/>
      <c r="S156" s="165"/>
      <c r="T156" s="165"/>
      <c r="U156" s="166"/>
      <c r="V156" s="165"/>
      <c r="W156" s="165"/>
      <c r="X156" s="164"/>
      <c r="Y156" s="165"/>
      <c r="Z156" s="165"/>
      <c r="AA156" s="165"/>
      <c r="AB156" s="166"/>
      <c r="AC156" s="140"/>
    </row>
    <row r="157" spans="1:29" ht="4.5" customHeight="1">
      <c r="A157" s="151"/>
      <c r="B157" s="151"/>
      <c r="C157" s="160"/>
      <c r="D157" s="140"/>
      <c r="E157" s="140"/>
      <c r="F157" s="140"/>
      <c r="G157" s="154"/>
      <c r="H157" s="151"/>
      <c r="I157" s="140"/>
      <c r="J157" s="160"/>
      <c r="K157" s="140"/>
      <c r="L157" s="140"/>
      <c r="M157" s="140"/>
      <c r="N157" s="154"/>
      <c r="O157" s="140"/>
      <c r="P157" s="140"/>
      <c r="Q157" s="160"/>
      <c r="R157" s="140"/>
      <c r="S157" s="140"/>
      <c r="T157" s="140"/>
      <c r="U157" s="154"/>
      <c r="V157" s="140"/>
      <c r="W157" s="140"/>
      <c r="X157" s="160"/>
      <c r="Y157" s="140"/>
      <c r="Z157" s="140"/>
      <c r="AA157" s="140"/>
      <c r="AB157" s="154"/>
      <c r="AC157" s="140"/>
    </row>
    <row r="158" spans="1:29" ht="12" customHeight="1">
      <c r="A158" s="151" t="s">
        <v>521</v>
      </c>
      <c r="B158" s="171">
        <v>3321804</v>
      </c>
      <c r="C158" s="172">
        <v>72.02462878604517</v>
      </c>
      <c r="D158" s="173">
        <v>25.241465179763768</v>
      </c>
      <c r="E158" s="173">
        <v>0.02179538588068411</v>
      </c>
      <c r="F158" s="173">
        <v>0.9693829015799849</v>
      </c>
      <c r="G158" s="174">
        <v>1.742737746730391</v>
      </c>
      <c r="H158" s="171"/>
      <c r="I158" s="175">
        <v>626505</v>
      </c>
      <c r="J158" s="172">
        <v>66.22054093742268</v>
      </c>
      <c r="K158" s="173">
        <v>33.746578239599046</v>
      </c>
      <c r="L158" s="173">
        <v>0</v>
      </c>
      <c r="M158" s="173">
        <v>0</v>
      </c>
      <c r="N158" s="174">
        <v>0.032890822978268335</v>
      </c>
      <c r="O158" s="175"/>
      <c r="P158" s="175">
        <v>26591</v>
      </c>
      <c r="Q158" s="172">
        <v>100</v>
      </c>
      <c r="R158" s="173">
        <v>0</v>
      </c>
      <c r="S158" s="173">
        <v>0</v>
      </c>
      <c r="T158" s="173">
        <v>0</v>
      </c>
      <c r="U158" s="174">
        <v>1.0000000000003062E-05</v>
      </c>
      <c r="V158" s="175"/>
      <c r="W158" s="176">
        <v>5425717</v>
      </c>
      <c r="X158" s="172">
        <v>65.10232656808307</v>
      </c>
      <c r="Y158" s="173">
        <v>30.288162836358772</v>
      </c>
      <c r="Z158" s="173">
        <v>0.02495522711560518</v>
      </c>
      <c r="AA158" s="173">
        <v>2.5663704907572584</v>
      </c>
      <c r="AB158" s="174">
        <v>2.01819487768529</v>
      </c>
      <c r="AC158" s="140"/>
    </row>
    <row r="159" spans="1:29" ht="12" customHeight="1">
      <c r="A159" s="151" t="s">
        <v>522</v>
      </c>
      <c r="B159" s="171">
        <v>40944340</v>
      </c>
      <c r="C159" s="172">
        <v>45.628570395810506</v>
      </c>
      <c r="D159" s="173">
        <v>35.58326987319859</v>
      </c>
      <c r="E159" s="173">
        <v>14.994485196244463</v>
      </c>
      <c r="F159" s="173">
        <v>0.8533071970387116</v>
      </c>
      <c r="G159" s="174">
        <v>2.940377337707727</v>
      </c>
      <c r="H159" s="171"/>
      <c r="I159" s="175">
        <v>2819215</v>
      </c>
      <c r="J159" s="172">
        <v>40.5603332842653</v>
      </c>
      <c r="K159" s="173">
        <v>52.70857313117304</v>
      </c>
      <c r="L159" s="173">
        <v>2.939825447864033</v>
      </c>
      <c r="M159" s="173">
        <v>0</v>
      </c>
      <c r="N159" s="174">
        <v>3.7912781366976267</v>
      </c>
      <c r="O159" s="175"/>
      <c r="P159" s="175">
        <v>168488</v>
      </c>
      <c r="Q159" s="172">
        <v>2.852428659607806</v>
      </c>
      <c r="R159" s="173">
        <v>91.83977493946156</v>
      </c>
      <c r="S159" s="173">
        <v>5.30779640093063</v>
      </c>
      <c r="T159" s="173">
        <v>0</v>
      </c>
      <c r="U159" s="174">
        <v>1.0000000000003062E-05</v>
      </c>
      <c r="V159" s="175"/>
      <c r="W159" s="176">
        <v>68762798</v>
      </c>
      <c r="X159" s="172">
        <v>28.18483477068516</v>
      </c>
      <c r="Y159" s="173">
        <v>51.916238196124596</v>
      </c>
      <c r="Z159" s="173">
        <v>13.448186038037603</v>
      </c>
      <c r="AA159" s="173">
        <v>1.745955712855082</v>
      </c>
      <c r="AB159" s="174">
        <v>4.7047952822975585</v>
      </c>
      <c r="AC159" s="140"/>
    </row>
    <row r="160" spans="1:29" ht="12" customHeight="1">
      <c r="A160" s="151" t="s">
        <v>523</v>
      </c>
      <c r="B160" s="171">
        <v>17177988</v>
      </c>
      <c r="C160" s="172">
        <v>72.52027420207769</v>
      </c>
      <c r="D160" s="173">
        <v>12.313042714897694</v>
      </c>
      <c r="E160" s="173">
        <v>11.130721479139465</v>
      </c>
      <c r="F160" s="173">
        <v>0.5104614114295574</v>
      </c>
      <c r="G160" s="174">
        <v>3.525510192455601</v>
      </c>
      <c r="H160" s="171"/>
      <c r="I160" s="175">
        <v>2341903</v>
      </c>
      <c r="J160" s="172">
        <v>35.319481635234254</v>
      </c>
      <c r="K160" s="173">
        <v>38.11472977318019</v>
      </c>
      <c r="L160" s="173">
        <v>25.579240472385063</v>
      </c>
      <c r="M160" s="173">
        <v>0</v>
      </c>
      <c r="N160" s="174">
        <v>0.9865581192004963</v>
      </c>
      <c r="O160" s="175"/>
      <c r="P160" s="175">
        <v>881430</v>
      </c>
      <c r="Q160" s="172">
        <v>96.4261484179118</v>
      </c>
      <c r="R160" s="173">
        <v>0.3136947914184904</v>
      </c>
      <c r="S160" s="173">
        <v>3.2601567906697073</v>
      </c>
      <c r="T160" s="173">
        <v>0</v>
      </c>
      <c r="U160" s="174">
        <v>1.0000000000003062E-05</v>
      </c>
      <c r="V160" s="175"/>
      <c r="W160" s="176">
        <v>32830760</v>
      </c>
      <c r="X160" s="172">
        <v>41.00494475303039</v>
      </c>
      <c r="Y160" s="173">
        <v>26.388904795380917</v>
      </c>
      <c r="Z160" s="173">
        <v>24.928378142936683</v>
      </c>
      <c r="AA160" s="173">
        <v>1.4194950101672943</v>
      </c>
      <c r="AB160" s="174">
        <v>6.2582872984847135</v>
      </c>
      <c r="AC160" s="140"/>
    </row>
    <row r="161" spans="1:29" ht="12" customHeight="1">
      <c r="A161" s="151" t="s">
        <v>524</v>
      </c>
      <c r="B161" s="171">
        <v>50157759</v>
      </c>
      <c r="C161" s="172">
        <v>75.94983061344507</v>
      </c>
      <c r="D161" s="173">
        <v>16.76761914343103</v>
      </c>
      <c r="E161" s="173">
        <v>5.864919124476833</v>
      </c>
      <c r="F161" s="173">
        <v>0.5758909603596923</v>
      </c>
      <c r="G161" s="174">
        <v>0.8417501582873749</v>
      </c>
      <c r="H161" s="171"/>
      <c r="I161" s="175">
        <v>10789672</v>
      </c>
      <c r="J161" s="172">
        <v>39.14031863063122</v>
      </c>
      <c r="K161" s="173">
        <v>56.465887007501244</v>
      </c>
      <c r="L161" s="173">
        <v>4.287433390004812</v>
      </c>
      <c r="M161" s="173">
        <v>0</v>
      </c>
      <c r="N161" s="174">
        <v>0.10637097186272207</v>
      </c>
      <c r="O161" s="175"/>
      <c r="P161" s="175">
        <v>3301594</v>
      </c>
      <c r="Q161" s="172">
        <v>91.02663743634136</v>
      </c>
      <c r="R161" s="173">
        <v>8.805171077970217</v>
      </c>
      <c r="S161" s="173">
        <v>0.16819148568842807</v>
      </c>
      <c r="T161" s="173">
        <v>0</v>
      </c>
      <c r="U161" s="174">
        <v>1.0000000000003062E-05</v>
      </c>
      <c r="V161" s="175"/>
      <c r="W161" s="176">
        <v>136705793</v>
      </c>
      <c r="X161" s="172">
        <v>50.377912660950656</v>
      </c>
      <c r="Y161" s="173">
        <v>37.806142567784235</v>
      </c>
      <c r="Z161" s="173">
        <v>8.091695133943592</v>
      </c>
      <c r="AA161" s="173">
        <v>1.8882937901541597</v>
      </c>
      <c r="AB161" s="174">
        <v>1.8359658471673546</v>
      </c>
      <c r="AC161" s="140"/>
    </row>
    <row r="162" spans="1:29" ht="12" customHeight="1">
      <c r="A162" s="151" t="s">
        <v>525</v>
      </c>
      <c r="B162" s="171">
        <v>28823736</v>
      </c>
      <c r="C162" s="172">
        <v>54.07030858178829</v>
      </c>
      <c r="D162" s="173">
        <v>22.839884461889326</v>
      </c>
      <c r="E162" s="173">
        <v>18.211952121681936</v>
      </c>
      <c r="F162" s="173">
        <v>1.5906404360628337</v>
      </c>
      <c r="G162" s="174">
        <v>3.287224398577617</v>
      </c>
      <c r="H162" s="171"/>
      <c r="I162" s="175">
        <v>5453891</v>
      </c>
      <c r="J162" s="172">
        <v>37.29408966919214</v>
      </c>
      <c r="K162" s="173">
        <v>47.17219321031535</v>
      </c>
      <c r="L162" s="173">
        <v>14.599631712478303</v>
      </c>
      <c r="M162" s="173">
        <v>0</v>
      </c>
      <c r="N162" s="174">
        <v>0.9340954080142049</v>
      </c>
      <c r="O162" s="175"/>
      <c r="P162" s="175">
        <v>310093</v>
      </c>
      <c r="Q162" s="172">
        <v>89.51766083078303</v>
      </c>
      <c r="R162" s="173">
        <v>10.020542224429445</v>
      </c>
      <c r="S162" s="173">
        <v>0.46179694478753147</v>
      </c>
      <c r="T162" s="173">
        <v>0</v>
      </c>
      <c r="U162" s="174">
        <v>1.0000000000003062E-05</v>
      </c>
      <c r="V162" s="175"/>
      <c r="W162" s="176">
        <v>62083833</v>
      </c>
      <c r="X162" s="172">
        <v>36.16409927524932</v>
      </c>
      <c r="Y162" s="173">
        <v>29.62325473686523</v>
      </c>
      <c r="Z162" s="173">
        <v>26.299701888573793</v>
      </c>
      <c r="AA162" s="173">
        <v>3.5735116419116713</v>
      </c>
      <c r="AB162" s="174">
        <v>4.33944245739998</v>
      </c>
      <c r="AC162" s="140"/>
    </row>
    <row r="163" spans="1:29" ht="12" customHeight="1">
      <c r="A163" s="151" t="s">
        <v>526</v>
      </c>
      <c r="B163" s="171">
        <v>28783934</v>
      </c>
      <c r="C163" s="172">
        <v>64.0542220531773</v>
      </c>
      <c r="D163" s="173">
        <v>23.963298415011653</v>
      </c>
      <c r="E163" s="173">
        <v>10.35513422175023</v>
      </c>
      <c r="F163" s="173">
        <v>1.1117382356421468</v>
      </c>
      <c r="G163" s="174">
        <v>0.515617074418667</v>
      </c>
      <c r="H163" s="171"/>
      <c r="I163" s="175">
        <v>6173430</v>
      </c>
      <c r="J163" s="172">
        <v>30.585395801037674</v>
      </c>
      <c r="K163" s="173">
        <v>64.55080886962354</v>
      </c>
      <c r="L163" s="173">
        <v>4.664019839862119</v>
      </c>
      <c r="M163" s="173">
        <v>0</v>
      </c>
      <c r="N163" s="174">
        <v>0.19978548947667668</v>
      </c>
      <c r="O163" s="175"/>
      <c r="P163" s="175">
        <v>1019498</v>
      </c>
      <c r="Q163" s="172">
        <v>37.86186927291667</v>
      </c>
      <c r="R163" s="173">
        <v>60.12204045520443</v>
      </c>
      <c r="S163" s="173">
        <v>2.015501746938199</v>
      </c>
      <c r="T163" s="173">
        <v>0</v>
      </c>
      <c r="U163" s="174">
        <v>0.0005985249407061133</v>
      </c>
      <c r="V163" s="175"/>
      <c r="W163" s="176">
        <v>68906207</v>
      </c>
      <c r="X163" s="172">
        <v>35.551551981376655</v>
      </c>
      <c r="Y163" s="173">
        <v>43.26853602607962</v>
      </c>
      <c r="Z163" s="173">
        <v>16.845698675592462</v>
      </c>
      <c r="AA163" s="173">
        <v>3.2577123277152666</v>
      </c>
      <c r="AB163" s="174">
        <v>1.0765109892359914</v>
      </c>
      <c r="AC163" s="140"/>
    </row>
    <row r="164" spans="1:29" ht="12" customHeight="1">
      <c r="A164" s="151" t="s">
        <v>527</v>
      </c>
      <c r="B164" s="171">
        <v>19601837</v>
      </c>
      <c r="C164" s="172">
        <v>72.44660793781726</v>
      </c>
      <c r="D164" s="173">
        <v>17.85973937034575</v>
      </c>
      <c r="E164" s="173">
        <v>8.771861535222438</v>
      </c>
      <c r="F164" s="173">
        <v>0.2998443462212241</v>
      </c>
      <c r="G164" s="174">
        <v>0.6219568103933321</v>
      </c>
      <c r="H164" s="171"/>
      <c r="I164" s="175">
        <v>2610086</v>
      </c>
      <c r="J164" s="172">
        <v>52.5206832265297</v>
      </c>
      <c r="K164" s="173">
        <v>39.65302292721389</v>
      </c>
      <c r="L164" s="173">
        <v>7.826293846256407</v>
      </c>
      <c r="M164" s="173">
        <v>0</v>
      </c>
      <c r="N164" s="174">
        <v>1.0000000000003062E-05</v>
      </c>
      <c r="O164" s="175"/>
      <c r="P164" s="175">
        <v>257115</v>
      </c>
      <c r="Q164" s="172">
        <v>91.15026350076813</v>
      </c>
      <c r="R164" s="173">
        <v>1.5390000583396535</v>
      </c>
      <c r="S164" s="173">
        <v>7.310347509869125</v>
      </c>
      <c r="T164" s="173">
        <v>0</v>
      </c>
      <c r="U164" s="174">
        <v>0.00039893102308306144</v>
      </c>
      <c r="V164" s="175"/>
      <c r="W164" s="176">
        <v>35756586</v>
      </c>
      <c r="X164" s="172">
        <v>48.62383394208832</v>
      </c>
      <c r="Y164" s="173">
        <v>35.8260713145265</v>
      </c>
      <c r="Z164" s="173">
        <v>13.342378380307338</v>
      </c>
      <c r="AA164" s="173">
        <v>0.9889255087160727</v>
      </c>
      <c r="AB164" s="174">
        <v>1.218800854361767</v>
      </c>
      <c r="AC164" s="140"/>
    </row>
    <row r="165" spans="1:29" ht="12" customHeight="1">
      <c r="A165" s="151" t="s">
        <v>528</v>
      </c>
      <c r="B165" s="171">
        <v>55924353</v>
      </c>
      <c r="C165" s="172">
        <v>21.20091402756148</v>
      </c>
      <c r="D165" s="173">
        <v>15.194759606785258</v>
      </c>
      <c r="E165" s="173">
        <v>36.35110628816752</v>
      </c>
      <c r="F165" s="173">
        <v>8.477789631289967</v>
      </c>
      <c r="G165" s="174">
        <v>18.775440446195773</v>
      </c>
      <c r="H165" s="171"/>
      <c r="I165" s="175">
        <v>3948435</v>
      </c>
      <c r="J165" s="172">
        <v>1.4532593293292153</v>
      </c>
      <c r="K165" s="173">
        <v>1.7276211967526374</v>
      </c>
      <c r="L165" s="173">
        <v>8.791356575453312</v>
      </c>
      <c r="M165" s="173">
        <v>0</v>
      </c>
      <c r="N165" s="174">
        <v>88.02777289846483</v>
      </c>
      <c r="O165" s="175"/>
      <c r="P165" s="175">
        <v>53537</v>
      </c>
      <c r="Q165" s="172">
        <v>0.1008648224592338</v>
      </c>
      <c r="R165" s="173">
        <v>0</v>
      </c>
      <c r="S165" s="173">
        <v>99.89913517754077</v>
      </c>
      <c r="T165" s="173">
        <v>0</v>
      </c>
      <c r="U165" s="174">
        <v>1.0000000000003062E-05</v>
      </c>
      <c r="V165" s="175"/>
      <c r="W165" s="176">
        <v>87996938</v>
      </c>
      <c r="X165" s="172">
        <v>15.303998418672249</v>
      </c>
      <c r="Y165" s="173">
        <v>11.118907341980467</v>
      </c>
      <c r="Z165" s="173">
        <v>34.27756315793624</v>
      </c>
      <c r="AA165" s="173">
        <v>10.96900098955716</v>
      </c>
      <c r="AB165" s="174">
        <v>28.330540091853877</v>
      </c>
      <c r="AC165" s="140"/>
    </row>
    <row r="166" spans="1:29" ht="12" customHeight="1">
      <c r="A166" s="151" t="s">
        <v>529</v>
      </c>
      <c r="B166" s="171">
        <v>14851587</v>
      </c>
      <c r="C166" s="172">
        <v>53.108883245945364</v>
      </c>
      <c r="D166" s="173">
        <v>27.2430279673142</v>
      </c>
      <c r="E166" s="173">
        <v>15.944875116713117</v>
      </c>
      <c r="F166" s="173">
        <v>0.7124693138854453</v>
      </c>
      <c r="G166" s="174">
        <v>2.9907543561418723</v>
      </c>
      <c r="H166" s="171"/>
      <c r="I166" s="175">
        <v>1017194</v>
      </c>
      <c r="J166" s="172">
        <v>54.06923359752417</v>
      </c>
      <c r="K166" s="173">
        <v>41.266366101255024</v>
      </c>
      <c r="L166" s="173">
        <v>4.124876867146287</v>
      </c>
      <c r="M166" s="173">
        <v>0</v>
      </c>
      <c r="N166" s="174">
        <v>0.5395334340745227</v>
      </c>
      <c r="O166" s="175"/>
      <c r="P166" s="175">
        <v>70377</v>
      </c>
      <c r="Q166" s="172">
        <v>88.29447120508121</v>
      </c>
      <c r="R166" s="173">
        <v>11.100217400571209</v>
      </c>
      <c r="S166" s="173">
        <v>0.6053113943475852</v>
      </c>
      <c r="T166" s="173">
        <v>0</v>
      </c>
      <c r="U166" s="174">
        <v>1.0000000000003062E-05</v>
      </c>
      <c r="V166" s="175"/>
      <c r="W166" s="176">
        <v>22674263</v>
      </c>
      <c r="X166" s="172">
        <v>41.072325040950616</v>
      </c>
      <c r="Y166" s="173">
        <v>34.44035645171797</v>
      </c>
      <c r="Z166" s="173">
        <v>18.52295265341149</v>
      </c>
      <c r="AA166" s="173">
        <v>1.5823270639491127</v>
      </c>
      <c r="AB166" s="174">
        <v>4.382048789970814</v>
      </c>
      <c r="AC166" s="140"/>
    </row>
    <row r="167" spans="1:29" ht="12" customHeight="1">
      <c r="A167" s="151" t="s">
        <v>530</v>
      </c>
      <c r="B167" s="171">
        <v>184747632</v>
      </c>
      <c r="C167" s="172">
        <v>15.759582780471037</v>
      </c>
      <c r="D167" s="173">
        <v>28.761142118454867</v>
      </c>
      <c r="E167" s="173">
        <v>9.838919072045265</v>
      </c>
      <c r="F167" s="173">
        <v>0.5663915627346173</v>
      </c>
      <c r="G167" s="174">
        <v>45.07397446629422</v>
      </c>
      <c r="H167" s="171"/>
      <c r="I167" s="175">
        <v>29828519</v>
      </c>
      <c r="J167" s="172">
        <v>11.709066078674573</v>
      </c>
      <c r="K167" s="173">
        <v>56.7314790251571</v>
      </c>
      <c r="L167" s="173">
        <v>17.840185092662495</v>
      </c>
      <c r="M167" s="173">
        <v>0</v>
      </c>
      <c r="N167" s="174">
        <v>13.719279803505833</v>
      </c>
      <c r="O167" s="175"/>
      <c r="P167" s="175">
        <v>2714795</v>
      </c>
      <c r="Q167" s="172">
        <v>72.18250365128858</v>
      </c>
      <c r="R167" s="173">
        <v>13.003928473420645</v>
      </c>
      <c r="S167" s="173">
        <v>14.813567875290769</v>
      </c>
      <c r="T167" s="173">
        <v>0</v>
      </c>
      <c r="U167" s="174">
        <v>1.0000000000003062E-05</v>
      </c>
      <c r="V167" s="175"/>
      <c r="W167" s="176">
        <v>735701070</v>
      </c>
      <c r="X167" s="172">
        <v>10.002280409895285</v>
      </c>
      <c r="Y167" s="173">
        <v>26.21266474439136</v>
      </c>
      <c r="Z167" s="173">
        <v>7.4603867301701765</v>
      </c>
      <c r="AA167" s="173">
        <v>1.309736711406441</v>
      </c>
      <c r="AB167" s="174">
        <v>55.014941404136735</v>
      </c>
      <c r="AC167" s="140"/>
    </row>
    <row r="168" spans="1:29" ht="12" customHeight="1">
      <c r="A168" s="151" t="s">
        <v>531</v>
      </c>
      <c r="B168" s="171">
        <v>1257316</v>
      </c>
      <c r="C168" s="172">
        <v>0</v>
      </c>
      <c r="D168" s="173">
        <v>88.72455293657282</v>
      </c>
      <c r="E168" s="173">
        <v>7.896264741719663</v>
      </c>
      <c r="F168" s="173">
        <v>0</v>
      </c>
      <c r="G168" s="174">
        <v>3.37919232170751</v>
      </c>
      <c r="H168" s="171"/>
      <c r="I168" s="175">
        <v>854337</v>
      </c>
      <c r="J168" s="172">
        <v>0.516774996283668</v>
      </c>
      <c r="K168" s="173">
        <v>99.46789147608028</v>
      </c>
      <c r="L168" s="173">
        <v>0</v>
      </c>
      <c r="M168" s="173">
        <v>0</v>
      </c>
      <c r="N168" s="174">
        <v>0.015343527636049945</v>
      </c>
      <c r="O168" s="175"/>
      <c r="P168" s="175">
        <v>422</v>
      </c>
      <c r="Q168" s="172">
        <v>0</v>
      </c>
      <c r="R168" s="173">
        <v>100</v>
      </c>
      <c r="S168" s="173">
        <v>0</v>
      </c>
      <c r="T168" s="173">
        <v>0</v>
      </c>
      <c r="U168" s="174">
        <v>1.0000000000003062E-05</v>
      </c>
      <c r="V168" s="175"/>
      <c r="W168" s="176">
        <v>4622768</v>
      </c>
      <c r="X168" s="172">
        <v>0.33110032776899034</v>
      </c>
      <c r="Y168" s="173">
        <v>92.8518368215753</v>
      </c>
      <c r="Z168" s="173">
        <v>4.767857699110143</v>
      </c>
      <c r="AA168" s="173">
        <v>0</v>
      </c>
      <c r="AB168" s="174">
        <v>2.0492151515455674</v>
      </c>
      <c r="AC168" s="140"/>
    </row>
    <row r="169" spans="1:29" ht="12" customHeight="1">
      <c r="A169" s="151" t="s">
        <v>532</v>
      </c>
      <c r="B169" s="171">
        <v>47232158</v>
      </c>
      <c r="C169" s="172">
        <v>52.86991333319981</v>
      </c>
      <c r="D169" s="173">
        <v>29.66561680285707</v>
      </c>
      <c r="E169" s="173">
        <v>14.805472153103825</v>
      </c>
      <c r="F169" s="173">
        <v>1.1803038938004908</v>
      </c>
      <c r="G169" s="174">
        <v>1.4787038170388065</v>
      </c>
      <c r="H169" s="171"/>
      <c r="I169" s="175">
        <v>1355516</v>
      </c>
      <c r="J169" s="172">
        <v>41.42909416045255</v>
      </c>
      <c r="K169" s="173">
        <v>48.09600181775796</v>
      </c>
      <c r="L169" s="173">
        <v>10.474904021789488</v>
      </c>
      <c r="M169" s="173">
        <v>0</v>
      </c>
      <c r="N169" s="174">
        <v>1.0000000000010001E-05</v>
      </c>
      <c r="O169" s="175"/>
      <c r="P169" s="175">
        <v>103505</v>
      </c>
      <c r="Q169" s="172">
        <v>81.9506304043283</v>
      </c>
      <c r="R169" s="173">
        <v>12.853485338872519</v>
      </c>
      <c r="S169" s="173">
        <v>5.1958842567991885</v>
      </c>
      <c r="T169" s="173">
        <v>0</v>
      </c>
      <c r="U169" s="174">
        <v>1.0000000000003062E-05</v>
      </c>
      <c r="V169" s="175"/>
      <c r="W169" s="176">
        <v>70468387</v>
      </c>
      <c r="X169" s="172">
        <v>42.58554264907468</v>
      </c>
      <c r="Y169" s="173">
        <v>36.4728853521225</v>
      </c>
      <c r="Z169" s="173">
        <v>16.195060630520747</v>
      </c>
      <c r="AA169" s="173">
        <v>2.5827240802318916</v>
      </c>
      <c r="AB169" s="174">
        <v>2.163797288050172</v>
      </c>
      <c r="AC169" s="140"/>
    </row>
    <row r="170" spans="1:29" ht="12" customHeight="1">
      <c r="A170" s="151" t="s">
        <v>533</v>
      </c>
      <c r="B170" s="171">
        <v>1994598</v>
      </c>
      <c r="C170" s="172">
        <v>19.662408164452184</v>
      </c>
      <c r="D170" s="173">
        <v>33.20062488782201</v>
      </c>
      <c r="E170" s="173">
        <v>23.57402343730416</v>
      </c>
      <c r="F170" s="173">
        <v>12.861137933558542</v>
      </c>
      <c r="G170" s="174">
        <v>10.701815576863106</v>
      </c>
      <c r="H170" s="171"/>
      <c r="I170" s="175">
        <v>636476</v>
      </c>
      <c r="J170" s="172">
        <v>99.66754441644304</v>
      </c>
      <c r="K170" s="173">
        <v>0.33151289286634533</v>
      </c>
      <c r="L170" s="173">
        <v>0</v>
      </c>
      <c r="M170" s="173">
        <v>0</v>
      </c>
      <c r="N170" s="174">
        <v>0.000952690690615203</v>
      </c>
      <c r="O170" s="175"/>
      <c r="P170" s="175">
        <v>5664054</v>
      </c>
      <c r="Q170" s="172">
        <v>100</v>
      </c>
      <c r="R170" s="173">
        <v>0</v>
      </c>
      <c r="S170" s="173">
        <v>0</v>
      </c>
      <c r="T170" s="173">
        <v>0</v>
      </c>
      <c r="U170" s="174">
        <v>1.0000000000003062E-05</v>
      </c>
      <c r="V170" s="175"/>
      <c r="W170" s="176">
        <v>10304771</v>
      </c>
      <c r="X170" s="172">
        <v>24.94686199237227</v>
      </c>
      <c r="Y170" s="173">
        <v>8.521742016392214</v>
      </c>
      <c r="Z170" s="173">
        <v>10.098700883309295</v>
      </c>
      <c r="AA170" s="173">
        <v>50.452591328812645</v>
      </c>
      <c r="AB170" s="174">
        <v>5.980113779113577</v>
      </c>
      <c r="AC170" s="140"/>
    </row>
    <row r="171" spans="1:29" ht="12" customHeight="1">
      <c r="A171" s="151" t="s">
        <v>534</v>
      </c>
      <c r="B171" s="171">
        <v>77872402</v>
      </c>
      <c r="C171" s="172">
        <v>32.92454238152305</v>
      </c>
      <c r="D171" s="173">
        <v>46.30090388119786</v>
      </c>
      <c r="E171" s="173">
        <v>3.791693750502264</v>
      </c>
      <c r="F171" s="173">
        <v>11.08040689434493</v>
      </c>
      <c r="G171" s="174">
        <v>5.9024630924318995</v>
      </c>
      <c r="H171" s="171"/>
      <c r="I171" s="175">
        <v>4670687</v>
      </c>
      <c r="J171" s="172">
        <v>29.516664250890713</v>
      </c>
      <c r="K171" s="173">
        <v>40.86191174874274</v>
      </c>
      <c r="L171" s="173">
        <v>29.62142400036654</v>
      </c>
      <c r="M171" s="173">
        <v>0</v>
      </c>
      <c r="N171" s="174">
        <v>1.0000000000003062E-05</v>
      </c>
      <c r="O171" s="175"/>
      <c r="P171" s="175">
        <v>827171</v>
      </c>
      <c r="Q171" s="172">
        <v>72.7477148014135</v>
      </c>
      <c r="R171" s="173">
        <v>9.58665136954753</v>
      </c>
      <c r="S171" s="173">
        <v>17.665633829038978</v>
      </c>
      <c r="T171" s="173">
        <v>0</v>
      </c>
      <c r="U171" s="174">
        <v>1.0000000000003062E-05</v>
      </c>
      <c r="V171" s="175"/>
      <c r="W171" s="176">
        <v>142727228</v>
      </c>
      <c r="X171" s="172">
        <v>23.392320770077593</v>
      </c>
      <c r="Y171" s="173">
        <v>45.87676221106179</v>
      </c>
      <c r="Z171" s="173">
        <v>5.663019672742471</v>
      </c>
      <c r="AA171" s="173">
        <v>16.66420159158419</v>
      </c>
      <c r="AB171" s="174">
        <v>8.403705754533956</v>
      </c>
      <c r="AC171" s="140"/>
    </row>
    <row r="172" spans="1:29" ht="12" customHeight="1">
      <c r="A172" s="151" t="s">
        <v>535</v>
      </c>
      <c r="B172" s="171">
        <v>233009414</v>
      </c>
      <c r="C172" s="172">
        <v>57.69512127952049</v>
      </c>
      <c r="D172" s="173">
        <v>19.29679201716717</v>
      </c>
      <c r="E172" s="173">
        <v>10.12925297516091</v>
      </c>
      <c r="F172" s="173">
        <v>5.253161573978295</v>
      </c>
      <c r="G172" s="174">
        <v>7.625682154173136</v>
      </c>
      <c r="H172" s="171"/>
      <c r="I172" s="175">
        <v>27558800</v>
      </c>
      <c r="J172" s="172">
        <v>69.65095359739901</v>
      </c>
      <c r="K172" s="173">
        <v>23.808482227092618</v>
      </c>
      <c r="L172" s="173">
        <v>6.5405315180631955</v>
      </c>
      <c r="M172" s="173">
        <v>0</v>
      </c>
      <c r="N172" s="174">
        <v>4.265744517177594E-05</v>
      </c>
      <c r="O172" s="175"/>
      <c r="P172" s="175">
        <v>176954</v>
      </c>
      <c r="Q172" s="172">
        <v>30.36156289205104</v>
      </c>
      <c r="R172" s="173">
        <v>44.95970704250822</v>
      </c>
      <c r="S172" s="173">
        <v>24.678730065440735</v>
      </c>
      <c r="T172" s="173">
        <v>0</v>
      </c>
      <c r="U172" s="174">
        <v>1.0000000000003062E-05</v>
      </c>
      <c r="V172" s="175"/>
      <c r="W172" s="176">
        <v>418563251</v>
      </c>
      <c r="X172" s="172">
        <v>50.69775655006082</v>
      </c>
      <c r="Y172" s="173">
        <v>20.79243956369213</v>
      </c>
      <c r="Z172" s="173">
        <v>7.0143214746771925</v>
      </c>
      <c r="AA172" s="173">
        <v>9.494076678986804</v>
      </c>
      <c r="AB172" s="174">
        <v>12.001415732583055</v>
      </c>
      <c r="AC172" s="140"/>
    </row>
    <row r="173" spans="1:29" ht="12" customHeight="1">
      <c r="A173" s="151" t="s">
        <v>536</v>
      </c>
      <c r="B173" s="171">
        <v>8419161</v>
      </c>
      <c r="C173" s="172">
        <v>58.05199591740792</v>
      </c>
      <c r="D173" s="173">
        <v>24.60116869127458</v>
      </c>
      <c r="E173" s="173">
        <v>15.971199505508922</v>
      </c>
      <c r="F173" s="173">
        <v>0.3545008819762444</v>
      </c>
      <c r="G173" s="174">
        <v>1.0211450038323295</v>
      </c>
      <c r="H173" s="171"/>
      <c r="I173" s="175">
        <v>153269</v>
      </c>
      <c r="J173" s="172">
        <v>82.06356145078261</v>
      </c>
      <c r="K173" s="173">
        <v>4.034736313279267</v>
      </c>
      <c r="L173" s="173">
        <v>13.901702235938123</v>
      </c>
      <c r="M173" s="173">
        <v>0</v>
      </c>
      <c r="N173" s="174">
        <v>1.0000000000003062E-05</v>
      </c>
      <c r="O173" s="175"/>
      <c r="P173" s="175">
        <v>13819</v>
      </c>
      <c r="Q173" s="172">
        <v>99.78290759099791</v>
      </c>
      <c r="R173" s="173">
        <v>0</v>
      </c>
      <c r="S173" s="173">
        <v>0.21709240900209856</v>
      </c>
      <c r="T173" s="173">
        <v>0</v>
      </c>
      <c r="U173" s="174">
        <v>1.0000000000003062E-05</v>
      </c>
      <c r="V173" s="175"/>
      <c r="W173" s="176">
        <v>10062558</v>
      </c>
      <c r="X173" s="172">
        <v>40.82319823647228</v>
      </c>
      <c r="Y173" s="173">
        <v>32.322874561319296</v>
      </c>
      <c r="Z173" s="173">
        <v>24.662218096034824</v>
      </c>
      <c r="AA173" s="173">
        <v>0.7408454192264035</v>
      </c>
      <c r="AB173" s="174">
        <v>1.4508736869471957</v>
      </c>
      <c r="AC173" s="140"/>
    </row>
    <row r="174" spans="1:29" ht="12" customHeight="1">
      <c r="A174" s="151" t="s">
        <v>537</v>
      </c>
      <c r="B174" s="171">
        <v>20255156</v>
      </c>
      <c r="C174" s="172">
        <v>58.895552322579</v>
      </c>
      <c r="D174" s="173">
        <v>25.98005663348137</v>
      </c>
      <c r="E174" s="173">
        <v>11.682042833933247</v>
      </c>
      <c r="F174" s="173">
        <v>0</v>
      </c>
      <c r="G174" s="174">
        <v>3.4423582100063808</v>
      </c>
      <c r="H174" s="171"/>
      <c r="I174" s="175">
        <v>2959008</v>
      </c>
      <c r="J174" s="172">
        <v>42.429185727108546</v>
      </c>
      <c r="K174" s="173">
        <v>42.122495106468115</v>
      </c>
      <c r="L174" s="173">
        <v>14.271505856016612</v>
      </c>
      <c r="M174" s="173">
        <v>0</v>
      </c>
      <c r="N174" s="174">
        <v>1.176823310406731</v>
      </c>
      <c r="O174" s="175"/>
      <c r="P174" s="175">
        <v>3103079</v>
      </c>
      <c r="Q174" s="172">
        <v>98.02086894983982</v>
      </c>
      <c r="R174" s="173">
        <v>1.8267018016621555</v>
      </c>
      <c r="S174" s="173">
        <v>0.15242924849802406</v>
      </c>
      <c r="T174" s="173">
        <v>0</v>
      </c>
      <c r="U174" s="174">
        <v>1.0000000000003062E-05</v>
      </c>
      <c r="V174" s="175"/>
      <c r="W174" s="176">
        <v>62130137</v>
      </c>
      <c r="X174" s="172">
        <v>47.67026990460362</v>
      </c>
      <c r="Y174" s="173">
        <v>34.55198400737471</v>
      </c>
      <c r="Z174" s="173">
        <v>13.626792743109515</v>
      </c>
      <c r="AA174" s="173">
        <v>0</v>
      </c>
      <c r="AB174" s="174">
        <v>4.150963344912148</v>
      </c>
      <c r="AC174" s="140"/>
    </row>
    <row r="175" spans="1:29" ht="12" customHeight="1">
      <c r="A175" s="151" t="s">
        <v>538</v>
      </c>
      <c r="B175" s="171">
        <v>9689025</v>
      </c>
      <c r="C175" s="172">
        <v>63.86580693103795</v>
      </c>
      <c r="D175" s="173">
        <v>27.015195027363433</v>
      </c>
      <c r="E175" s="173">
        <v>7.582434765107944</v>
      </c>
      <c r="F175" s="173">
        <v>0.8342531885303217</v>
      </c>
      <c r="G175" s="174">
        <v>0.7023200879603468</v>
      </c>
      <c r="H175" s="171"/>
      <c r="I175" s="175">
        <v>1851097</v>
      </c>
      <c r="J175" s="172">
        <v>67.69402143701815</v>
      </c>
      <c r="K175" s="173">
        <v>25.650897818968968</v>
      </c>
      <c r="L175" s="173">
        <v>6.653730193501475</v>
      </c>
      <c r="M175" s="173">
        <v>0</v>
      </c>
      <c r="N175" s="174">
        <v>0.0013605505113994595</v>
      </c>
      <c r="O175" s="175"/>
      <c r="P175" s="175">
        <v>249370</v>
      </c>
      <c r="Q175" s="172">
        <v>99.89413321570358</v>
      </c>
      <c r="R175" s="173">
        <v>0</v>
      </c>
      <c r="S175" s="173">
        <v>0.105866784296427</v>
      </c>
      <c r="T175" s="173">
        <v>0</v>
      </c>
      <c r="U175" s="174">
        <v>1.0000000000003062E-05</v>
      </c>
      <c r="V175" s="175"/>
      <c r="W175" s="176">
        <v>17401701</v>
      </c>
      <c r="X175" s="172">
        <v>48.59657685188362</v>
      </c>
      <c r="Y175" s="173">
        <v>35.46728564063938</v>
      </c>
      <c r="Z175" s="173">
        <v>13.11557990796417</v>
      </c>
      <c r="AA175" s="173">
        <v>2.0085737595422426</v>
      </c>
      <c r="AB175" s="174">
        <v>0.8119938399705868</v>
      </c>
      <c r="AC175" s="140"/>
    </row>
    <row r="176" spans="1:29" ht="12" customHeight="1">
      <c r="A176" s="151" t="s">
        <v>539</v>
      </c>
      <c r="B176" s="171">
        <v>13097025</v>
      </c>
      <c r="C176" s="172">
        <v>51.6524630593589</v>
      </c>
      <c r="D176" s="173">
        <v>19.86674072928776</v>
      </c>
      <c r="E176" s="173">
        <v>23.92844939976827</v>
      </c>
      <c r="F176" s="173">
        <v>1.637585634905637</v>
      </c>
      <c r="G176" s="174">
        <v>2.914771176679437</v>
      </c>
      <c r="H176" s="171"/>
      <c r="I176" s="175">
        <v>1800849</v>
      </c>
      <c r="J176" s="172">
        <v>41.34916364448102</v>
      </c>
      <c r="K176" s="173">
        <v>47.31757076800998</v>
      </c>
      <c r="L176" s="173">
        <v>11.330766766119758</v>
      </c>
      <c r="M176" s="173">
        <v>0</v>
      </c>
      <c r="N176" s="174">
        <v>0.002508821389244742</v>
      </c>
      <c r="O176" s="175"/>
      <c r="P176" s="175">
        <v>89362</v>
      </c>
      <c r="Q176" s="172">
        <v>99.13274098610148</v>
      </c>
      <c r="R176" s="173">
        <v>0.24395156778048835</v>
      </c>
      <c r="S176" s="173">
        <v>0.6233074461180368</v>
      </c>
      <c r="T176" s="173">
        <v>0</v>
      </c>
      <c r="U176" s="174">
        <v>1.0000000000003062E-05</v>
      </c>
      <c r="V176" s="175"/>
      <c r="W176" s="176">
        <v>25679266</v>
      </c>
      <c r="X176" s="172">
        <v>33.1945274448265</v>
      </c>
      <c r="Y176" s="173">
        <v>29.385033824564925</v>
      </c>
      <c r="Z176" s="173">
        <v>31.541956845651274</v>
      </c>
      <c r="AA176" s="173">
        <v>2.229362786303939</v>
      </c>
      <c r="AB176" s="174">
        <v>3.649129098653365</v>
      </c>
      <c r="AC176" s="140"/>
    </row>
    <row r="177" spans="1:29" ht="12" customHeight="1">
      <c r="A177" s="151" t="s">
        <v>540</v>
      </c>
      <c r="B177" s="171">
        <v>8276907</v>
      </c>
      <c r="C177" s="172">
        <v>50.94992610162226</v>
      </c>
      <c r="D177" s="173">
        <v>29.81494174091844</v>
      </c>
      <c r="E177" s="173">
        <v>16.02429506577759</v>
      </c>
      <c r="F177" s="173">
        <v>1.006221285318296</v>
      </c>
      <c r="G177" s="174">
        <v>2.2046258063634157</v>
      </c>
      <c r="H177" s="171"/>
      <c r="I177" s="175">
        <v>877026</v>
      </c>
      <c r="J177" s="172">
        <v>46.61207307423041</v>
      </c>
      <c r="K177" s="173">
        <v>41.43879428888083</v>
      </c>
      <c r="L177" s="173">
        <v>11.947878398131868</v>
      </c>
      <c r="M177" s="173">
        <v>0</v>
      </c>
      <c r="N177" s="174">
        <v>0.001264238756889767</v>
      </c>
      <c r="O177" s="175"/>
      <c r="P177" s="175">
        <v>2004</v>
      </c>
      <c r="Q177" s="172">
        <v>87.87425149700599</v>
      </c>
      <c r="R177" s="173">
        <v>0</v>
      </c>
      <c r="S177" s="173">
        <v>12.125748502994012</v>
      </c>
      <c r="T177" s="173">
        <v>0</v>
      </c>
      <c r="U177" s="174">
        <v>1.0000000000003062E-05</v>
      </c>
      <c r="V177" s="175"/>
      <c r="W177" s="176">
        <v>16783400</v>
      </c>
      <c r="X177" s="172">
        <v>33.59040480474755</v>
      </c>
      <c r="Y177" s="173">
        <v>41.849702682412385</v>
      </c>
      <c r="Z177" s="173">
        <v>20.982899770010842</v>
      </c>
      <c r="AA177" s="173">
        <v>1.4085107904238712</v>
      </c>
      <c r="AB177" s="174">
        <v>2.1684919524053528</v>
      </c>
      <c r="AC177" s="140"/>
    </row>
    <row r="178" spans="1:29" ht="12" customHeight="1">
      <c r="A178" s="151" t="s">
        <v>541</v>
      </c>
      <c r="B178" s="171">
        <v>77627775</v>
      </c>
      <c r="C178" s="172">
        <v>64.07760237878774</v>
      </c>
      <c r="D178" s="173">
        <v>20.762358575909204</v>
      </c>
      <c r="E178" s="173">
        <v>11.602849624377358</v>
      </c>
      <c r="F178" s="173">
        <v>0.21203106748840864</v>
      </c>
      <c r="G178" s="174">
        <v>3.3451683534372845</v>
      </c>
      <c r="H178" s="171"/>
      <c r="I178" s="175">
        <v>13544367</v>
      </c>
      <c r="J178" s="172">
        <v>52.941255947952385</v>
      </c>
      <c r="K178" s="173">
        <v>38.63168356262054</v>
      </c>
      <c r="L178" s="173">
        <v>7.582244338181327</v>
      </c>
      <c r="M178" s="173">
        <v>0</v>
      </c>
      <c r="N178" s="174">
        <v>0.844826151245754</v>
      </c>
      <c r="O178" s="175"/>
      <c r="P178" s="175">
        <v>634943</v>
      </c>
      <c r="Q178" s="172">
        <v>95.37627787061201</v>
      </c>
      <c r="R178" s="173">
        <v>4.095485736514931</v>
      </c>
      <c r="S178" s="173">
        <v>0.528236392873061</v>
      </c>
      <c r="T178" s="173">
        <v>0</v>
      </c>
      <c r="U178" s="174">
        <v>1.0000000000003062E-05</v>
      </c>
      <c r="V178" s="175"/>
      <c r="W178" s="176">
        <v>160101450</v>
      </c>
      <c r="X178" s="172">
        <v>55.589803840002695</v>
      </c>
      <c r="Y178" s="173">
        <v>24.608212480274226</v>
      </c>
      <c r="Z178" s="173">
        <v>14.904360953632837</v>
      </c>
      <c r="AA178" s="173">
        <v>0.2925426346856946</v>
      </c>
      <c r="AB178" s="174">
        <v>4.605090091404544</v>
      </c>
      <c r="AC178" s="140"/>
    </row>
    <row r="179" spans="1:29" ht="12" customHeight="1">
      <c r="A179" s="151" t="s">
        <v>542</v>
      </c>
      <c r="B179" s="171">
        <v>7794618</v>
      </c>
      <c r="C179" s="172">
        <v>79.14572593551088</v>
      </c>
      <c r="D179" s="173">
        <v>19.446674615741273</v>
      </c>
      <c r="E179" s="173">
        <v>0.00946807143082573</v>
      </c>
      <c r="F179" s="173">
        <v>0.33402534928587907</v>
      </c>
      <c r="G179" s="174">
        <v>1.0641160280311364</v>
      </c>
      <c r="H179" s="171"/>
      <c r="I179" s="175">
        <v>1386580</v>
      </c>
      <c r="J179" s="172">
        <v>56.32253458148826</v>
      </c>
      <c r="K179" s="173">
        <v>43.67544606153269</v>
      </c>
      <c r="L179" s="173">
        <v>0</v>
      </c>
      <c r="M179" s="173">
        <v>0</v>
      </c>
      <c r="N179" s="174">
        <v>0.0020293569790419616</v>
      </c>
      <c r="O179" s="175"/>
      <c r="P179" s="175">
        <v>263692</v>
      </c>
      <c r="Q179" s="172">
        <v>75.14752059220606</v>
      </c>
      <c r="R179" s="173">
        <v>24.85247940779394</v>
      </c>
      <c r="S179" s="173">
        <v>0</v>
      </c>
      <c r="T179" s="173">
        <v>0</v>
      </c>
      <c r="U179" s="174">
        <v>1.0000000000010001E-05</v>
      </c>
      <c r="V179" s="175"/>
      <c r="W179" s="176">
        <v>11203754</v>
      </c>
      <c r="X179" s="172">
        <v>65.17481551272904</v>
      </c>
      <c r="Y179" s="173">
        <v>32.11160295022543</v>
      </c>
      <c r="Z179" s="173">
        <v>0.015655466908680787</v>
      </c>
      <c r="AA179" s="173">
        <v>0.783630201091527</v>
      </c>
      <c r="AB179" s="174">
        <v>1.9143058690453219</v>
      </c>
      <c r="AC179" s="140"/>
    </row>
    <row r="180" spans="1:29" ht="12" customHeight="1">
      <c r="A180" s="151" t="s">
        <v>543</v>
      </c>
      <c r="B180" s="171">
        <v>8855388</v>
      </c>
      <c r="C180" s="172">
        <v>72.19663328134239</v>
      </c>
      <c r="D180" s="173">
        <v>10.842325598833161</v>
      </c>
      <c r="E180" s="173">
        <v>11.469051384309756</v>
      </c>
      <c r="F180" s="173">
        <v>0</v>
      </c>
      <c r="G180" s="174">
        <v>5.491999735514694</v>
      </c>
      <c r="H180" s="171"/>
      <c r="I180" s="175">
        <v>2224521</v>
      </c>
      <c r="J180" s="172">
        <v>63.080816049837246</v>
      </c>
      <c r="K180" s="173">
        <v>24.437395735980914</v>
      </c>
      <c r="L180" s="173">
        <v>7.8459137944753055</v>
      </c>
      <c r="M180" s="173">
        <v>0</v>
      </c>
      <c r="N180" s="174">
        <v>4.635884419706534</v>
      </c>
      <c r="O180" s="175"/>
      <c r="P180" s="175">
        <v>25625</v>
      </c>
      <c r="Q180" s="172">
        <v>93.47902439024391</v>
      </c>
      <c r="R180" s="173">
        <v>0</v>
      </c>
      <c r="S180" s="173">
        <v>6.520975609756097</v>
      </c>
      <c r="T180" s="173">
        <v>0</v>
      </c>
      <c r="U180" s="174">
        <v>1.0000000000003062E-05</v>
      </c>
      <c r="V180" s="175"/>
      <c r="W180" s="176">
        <v>19625279</v>
      </c>
      <c r="X180" s="172">
        <v>56.02470670608046</v>
      </c>
      <c r="Y180" s="173">
        <v>17.66830423149653</v>
      </c>
      <c r="Z180" s="173">
        <v>12.381505506240192</v>
      </c>
      <c r="AA180" s="173">
        <v>0</v>
      </c>
      <c r="AB180" s="174">
        <v>13.925493556182818</v>
      </c>
      <c r="AC180" s="140"/>
    </row>
    <row r="181" spans="1:29" ht="18" customHeight="1">
      <c r="A181" s="151" t="s">
        <v>544</v>
      </c>
      <c r="B181" s="171">
        <v>0</v>
      </c>
      <c r="C181" s="172" t="s">
        <v>622</v>
      </c>
      <c r="D181" s="173" t="s">
        <v>622</v>
      </c>
      <c r="E181" s="173" t="s">
        <v>622</v>
      </c>
      <c r="F181" s="173" t="s">
        <v>622</v>
      </c>
      <c r="G181" s="174" t="s">
        <v>622</v>
      </c>
      <c r="H181" s="171"/>
      <c r="I181" s="175">
        <v>0</v>
      </c>
      <c r="J181" s="172" t="s">
        <v>622</v>
      </c>
      <c r="K181" s="173" t="s">
        <v>622</v>
      </c>
      <c r="L181" s="173" t="s">
        <v>622</v>
      </c>
      <c r="M181" s="173" t="s">
        <v>622</v>
      </c>
      <c r="N181" s="174" t="s">
        <v>622</v>
      </c>
      <c r="O181" s="175"/>
      <c r="P181" s="175">
        <v>0</v>
      </c>
      <c r="Q181" s="172" t="s">
        <v>622</v>
      </c>
      <c r="R181" s="173" t="s">
        <v>622</v>
      </c>
      <c r="S181" s="173" t="s">
        <v>622</v>
      </c>
      <c r="T181" s="173" t="s">
        <v>622</v>
      </c>
      <c r="U181" s="174" t="s">
        <v>622</v>
      </c>
      <c r="V181" s="175"/>
      <c r="W181" s="176">
        <v>0</v>
      </c>
      <c r="X181" s="172" t="s">
        <v>622</v>
      </c>
      <c r="Y181" s="173" t="s">
        <v>622</v>
      </c>
      <c r="Z181" s="173" t="s">
        <v>622</v>
      </c>
      <c r="AA181" s="173" t="s">
        <v>622</v>
      </c>
      <c r="AB181" s="174" t="s">
        <v>622</v>
      </c>
      <c r="AC181" s="140"/>
    </row>
    <row r="182" spans="1:29" ht="12" customHeight="1">
      <c r="A182" s="151" t="s">
        <v>545</v>
      </c>
      <c r="B182" s="171">
        <v>549775</v>
      </c>
      <c r="C182" s="172">
        <v>0</v>
      </c>
      <c r="D182" s="173">
        <v>0.11295529989541175</v>
      </c>
      <c r="E182" s="173">
        <v>30.592151334636895</v>
      </c>
      <c r="F182" s="173">
        <v>0</v>
      </c>
      <c r="G182" s="174">
        <v>69.29490336546769</v>
      </c>
      <c r="H182" s="171"/>
      <c r="I182" s="175">
        <v>3693</v>
      </c>
      <c r="J182" s="172">
        <v>0</v>
      </c>
      <c r="K182" s="173">
        <v>0</v>
      </c>
      <c r="L182" s="173">
        <v>0</v>
      </c>
      <c r="M182" s="173">
        <v>0</v>
      </c>
      <c r="N182" s="174">
        <v>100.00001</v>
      </c>
      <c r="O182" s="175"/>
      <c r="P182" s="175">
        <v>0</v>
      </c>
      <c r="Q182" s="172" t="s">
        <v>622</v>
      </c>
      <c r="R182" s="173" t="s">
        <v>622</v>
      </c>
      <c r="S182" s="173" t="s">
        <v>622</v>
      </c>
      <c r="T182" s="173" t="s">
        <v>622</v>
      </c>
      <c r="U182" s="174" t="s">
        <v>622</v>
      </c>
      <c r="V182" s="175"/>
      <c r="W182" s="176">
        <v>5389685</v>
      </c>
      <c r="X182" s="172">
        <v>0</v>
      </c>
      <c r="Y182" s="173">
        <v>0.034881444833974526</v>
      </c>
      <c r="Z182" s="173">
        <v>46.2732052058701</v>
      </c>
      <c r="AA182" s="173">
        <v>0</v>
      </c>
      <c r="AB182" s="174">
        <v>53.69192334929593</v>
      </c>
      <c r="AC182" s="140"/>
    </row>
    <row r="183" spans="1:29" ht="12" customHeight="1">
      <c r="A183" s="151" t="s">
        <v>546</v>
      </c>
      <c r="B183" s="171">
        <v>5320898</v>
      </c>
      <c r="C183" s="172">
        <v>0</v>
      </c>
      <c r="D183" s="173">
        <v>0</v>
      </c>
      <c r="E183" s="173">
        <v>47.94754569623398</v>
      </c>
      <c r="F183" s="173">
        <v>0</v>
      </c>
      <c r="G183" s="174">
        <v>52.052464303766016</v>
      </c>
      <c r="H183" s="171"/>
      <c r="I183" s="175">
        <v>26058</v>
      </c>
      <c r="J183" s="172">
        <v>0</v>
      </c>
      <c r="K183" s="173">
        <v>0</v>
      </c>
      <c r="L183" s="173">
        <v>0</v>
      </c>
      <c r="M183" s="173">
        <v>0</v>
      </c>
      <c r="N183" s="174">
        <v>100.00001</v>
      </c>
      <c r="O183" s="175"/>
      <c r="P183" s="175">
        <v>0</v>
      </c>
      <c r="Q183" s="172" t="s">
        <v>622</v>
      </c>
      <c r="R183" s="173" t="s">
        <v>622</v>
      </c>
      <c r="S183" s="173" t="s">
        <v>622</v>
      </c>
      <c r="T183" s="173" t="s">
        <v>622</v>
      </c>
      <c r="U183" s="174" t="s">
        <v>622</v>
      </c>
      <c r="V183" s="175"/>
      <c r="W183" s="176">
        <v>50054026</v>
      </c>
      <c r="X183" s="172">
        <v>0</v>
      </c>
      <c r="Y183" s="173">
        <v>0</v>
      </c>
      <c r="Z183" s="173">
        <v>54.33562327234177</v>
      </c>
      <c r="AA183" s="173">
        <v>0</v>
      </c>
      <c r="AB183" s="174">
        <v>45.66438672765823</v>
      </c>
      <c r="AC183" s="140"/>
    </row>
    <row r="184" spans="1:29" ht="18" customHeight="1">
      <c r="A184" s="151" t="s">
        <v>547</v>
      </c>
      <c r="B184" s="171">
        <v>965586586</v>
      </c>
      <c r="C184" s="172">
        <v>46.649267660808206</v>
      </c>
      <c r="D184" s="173">
        <v>24.75356736159133</v>
      </c>
      <c r="E184" s="173">
        <v>12.177411917774922</v>
      </c>
      <c r="F184" s="173">
        <v>3.0831783945267026</v>
      </c>
      <c r="G184" s="174">
        <v>13.33658466529884</v>
      </c>
      <c r="H184" s="171"/>
      <c r="I184" s="175">
        <v>125511134</v>
      </c>
      <c r="J184" s="172">
        <v>40.568593699424305</v>
      </c>
      <c r="K184" s="173">
        <v>42.21427797792027</v>
      </c>
      <c r="L184" s="173">
        <v>10.794759451380624</v>
      </c>
      <c r="M184" s="173">
        <v>0</v>
      </c>
      <c r="N184" s="174">
        <v>6.422378871274798</v>
      </c>
      <c r="O184" s="175"/>
      <c r="P184" s="175">
        <v>19957518</v>
      </c>
      <c r="Q184" s="172">
        <v>87.35235513754766</v>
      </c>
      <c r="R184" s="173">
        <v>8.909183997729578</v>
      </c>
      <c r="S184" s="173">
        <v>3.7384257902210085</v>
      </c>
      <c r="T184" s="173">
        <v>0</v>
      </c>
      <c r="U184" s="174">
        <v>4.5074501749169105E-05</v>
      </c>
      <c r="V184" s="175"/>
      <c r="W184" s="176">
        <v>2281961626</v>
      </c>
      <c r="X184" s="172">
        <v>31.015976602579382</v>
      </c>
      <c r="Y184" s="173">
        <v>28.241165129917043</v>
      </c>
      <c r="Z184" s="173">
        <v>12.331604343989964</v>
      </c>
      <c r="AA184" s="173">
        <v>4.434006200943889</v>
      </c>
      <c r="AB184" s="174">
        <v>23.97725772256972</v>
      </c>
      <c r="AC184" s="140"/>
    </row>
    <row r="185" spans="1:29" ht="3" customHeight="1">
      <c r="A185" s="170"/>
      <c r="B185" s="177"/>
      <c r="C185" s="178"/>
      <c r="D185" s="179"/>
      <c r="E185" s="179"/>
      <c r="F185" s="179"/>
      <c r="G185" s="180"/>
      <c r="H185" s="170"/>
      <c r="I185" s="181"/>
      <c r="J185" s="178"/>
      <c r="K185" s="179"/>
      <c r="L185" s="179"/>
      <c r="M185" s="179"/>
      <c r="N185" s="180"/>
      <c r="O185" s="165"/>
      <c r="P185" s="181"/>
      <c r="Q185" s="178"/>
      <c r="R185" s="179"/>
      <c r="S185" s="179"/>
      <c r="T185" s="179"/>
      <c r="U185" s="180"/>
      <c r="V185" s="165"/>
      <c r="W185" s="182"/>
      <c r="X185" s="178"/>
      <c r="Y185" s="179"/>
      <c r="Z185" s="179"/>
      <c r="AA185" s="179"/>
      <c r="AB185" s="180"/>
      <c r="AC185" s="140"/>
    </row>
    <row r="186" spans="1:29" ht="3" customHeight="1">
      <c r="A186" s="151"/>
      <c r="B186" s="171"/>
      <c r="C186" s="172"/>
      <c r="D186" s="173"/>
      <c r="E186" s="173"/>
      <c r="F186" s="173"/>
      <c r="G186" s="174"/>
      <c r="H186" s="151"/>
      <c r="I186" s="175"/>
      <c r="J186" s="172"/>
      <c r="K186" s="173"/>
      <c r="L186" s="173"/>
      <c r="M186" s="173"/>
      <c r="N186" s="174"/>
      <c r="O186" s="140"/>
      <c r="P186" s="175"/>
      <c r="Q186" s="172"/>
      <c r="R186" s="173"/>
      <c r="S186" s="173"/>
      <c r="T186" s="173"/>
      <c r="U186" s="174"/>
      <c r="V186" s="140"/>
      <c r="W186" s="176"/>
      <c r="X186" s="172"/>
      <c r="Y186" s="173"/>
      <c r="Z186" s="173"/>
      <c r="AA186" s="173"/>
      <c r="AB186" s="174"/>
      <c r="AC186" s="140"/>
    </row>
    <row r="187" spans="1:29" ht="12" customHeight="1">
      <c r="A187" s="151" t="s">
        <v>548</v>
      </c>
      <c r="B187" s="171">
        <v>21616397</v>
      </c>
      <c r="C187" s="172">
        <v>67.31169398859579</v>
      </c>
      <c r="D187" s="173">
        <v>23.594348308832412</v>
      </c>
      <c r="E187" s="173">
        <v>7.9426048661115916</v>
      </c>
      <c r="F187" s="173">
        <v>0.2488758880584956</v>
      </c>
      <c r="G187" s="174">
        <v>0.9024869484017156</v>
      </c>
      <c r="H187" s="171"/>
      <c r="I187" s="175">
        <v>2208038</v>
      </c>
      <c r="J187" s="172">
        <v>63.174727971167165</v>
      </c>
      <c r="K187" s="173">
        <v>26.561725839863264</v>
      </c>
      <c r="L187" s="173">
        <v>10.009791498153565</v>
      </c>
      <c r="M187" s="173">
        <v>0</v>
      </c>
      <c r="N187" s="174">
        <v>0.2537646908160095</v>
      </c>
      <c r="O187" s="175"/>
      <c r="P187" s="175">
        <v>483244</v>
      </c>
      <c r="Q187" s="172">
        <v>79.65354975954176</v>
      </c>
      <c r="R187" s="173">
        <v>19.468012018773123</v>
      </c>
      <c r="S187" s="173">
        <v>0.8784382216851114</v>
      </c>
      <c r="T187" s="173">
        <v>0</v>
      </c>
      <c r="U187" s="174">
        <v>1.0000000000010001E-05</v>
      </c>
      <c r="V187" s="175"/>
      <c r="W187" s="176">
        <v>21417490</v>
      </c>
      <c r="X187" s="172">
        <v>59.97664525581663</v>
      </c>
      <c r="Y187" s="173">
        <v>25.778977835404614</v>
      </c>
      <c r="Z187" s="173">
        <v>11.7649080261039</v>
      </c>
      <c r="AA187" s="173">
        <v>0.6821667711762677</v>
      </c>
      <c r="AB187" s="174">
        <v>1.797312111498593</v>
      </c>
      <c r="AC187" s="140"/>
    </row>
    <row r="188" spans="1:29" ht="12" customHeight="1">
      <c r="A188" s="151" t="s">
        <v>451</v>
      </c>
      <c r="B188" s="171">
        <v>1204059212</v>
      </c>
      <c r="C188" s="172">
        <v>51.632827921090644</v>
      </c>
      <c r="D188" s="173">
        <v>32.84525412525975</v>
      </c>
      <c r="E188" s="173">
        <v>14.389846136570235</v>
      </c>
      <c r="F188" s="173">
        <v>0.02420927451863555</v>
      </c>
      <c r="G188" s="174">
        <v>1.1078725425607392</v>
      </c>
      <c r="H188" s="171"/>
      <c r="I188" s="175">
        <v>146167452</v>
      </c>
      <c r="J188" s="172">
        <v>41.20304224773652</v>
      </c>
      <c r="K188" s="173">
        <v>22.535200928316108</v>
      </c>
      <c r="L188" s="173">
        <v>35.63195997970875</v>
      </c>
      <c r="M188" s="173">
        <v>0</v>
      </c>
      <c r="N188" s="174">
        <v>0.6298068442386202</v>
      </c>
      <c r="O188" s="175"/>
      <c r="P188" s="175">
        <v>15951914</v>
      </c>
      <c r="Q188" s="172">
        <v>87.9690863428677</v>
      </c>
      <c r="R188" s="173">
        <v>11.365244321151682</v>
      </c>
      <c r="S188" s="173">
        <v>0.6656693359806227</v>
      </c>
      <c r="T188" s="173">
        <v>0</v>
      </c>
      <c r="U188" s="174">
        <v>1.0000000000003062E-05</v>
      </c>
      <c r="V188" s="175"/>
      <c r="W188" s="176">
        <v>8214236943</v>
      </c>
      <c r="X188" s="172">
        <v>52.33522378074893</v>
      </c>
      <c r="Y188" s="173">
        <v>25.844191575324515</v>
      </c>
      <c r="Z188" s="173">
        <v>19.752542911276475</v>
      </c>
      <c r="AA188" s="173">
        <v>0.055512131335410886</v>
      </c>
      <c r="AB188" s="174">
        <v>2.0125396013146672</v>
      </c>
      <c r="AC188" s="140"/>
    </row>
    <row r="189" spans="1:29" ht="12" customHeight="1">
      <c r="A189" s="151" t="s">
        <v>452</v>
      </c>
      <c r="B189" s="171">
        <v>60845086</v>
      </c>
      <c r="C189" s="172">
        <v>58.81294834557387</v>
      </c>
      <c r="D189" s="173">
        <v>25.88545112747478</v>
      </c>
      <c r="E189" s="173">
        <v>9.794618418322228</v>
      </c>
      <c r="F189" s="173">
        <v>0.7895806080379276</v>
      </c>
      <c r="G189" s="174">
        <v>4.71741150059119</v>
      </c>
      <c r="H189" s="171"/>
      <c r="I189" s="175">
        <v>10335352</v>
      </c>
      <c r="J189" s="172">
        <v>60.73572530475982</v>
      </c>
      <c r="K189" s="173">
        <v>26.714455395423396</v>
      </c>
      <c r="L189" s="173">
        <v>11.612289547564515</v>
      </c>
      <c r="M189" s="173">
        <v>0</v>
      </c>
      <c r="N189" s="174">
        <v>0.9375397522522697</v>
      </c>
      <c r="O189" s="175"/>
      <c r="P189" s="175">
        <v>2735684</v>
      </c>
      <c r="Q189" s="172">
        <v>99.1492438454149</v>
      </c>
      <c r="R189" s="173">
        <v>0.4041767981974526</v>
      </c>
      <c r="S189" s="173">
        <v>0.44657935638765295</v>
      </c>
      <c r="T189" s="173">
        <v>0</v>
      </c>
      <c r="U189" s="174">
        <v>1.0000000000003062E-05</v>
      </c>
      <c r="V189" s="175"/>
      <c r="W189" s="176">
        <v>106876406</v>
      </c>
      <c r="X189" s="172">
        <v>44.242873399017554</v>
      </c>
      <c r="Y189" s="173">
        <v>24.933070822010986</v>
      </c>
      <c r="Z189" s="173">
        <v>13.23756058937835</v>
      </c>
      <c r="AA189" s="173">
        <v>3.2641554207951193</v>
      </c>
      <c r="AB189" s="174">
        <v>14.32234976879799</v>
      </c>
      <c r="AC189" s="140"/>
    </row>
    <row r="190" spans="1:29" ht="12" customHeight="1">
      <c r="A190" s="151" t="s">
        <v>453</v>
      </c>
      <c r="B190" s="171">
        <v>162893479</v>
      </c>
      <c r="C190" s="172">
        <v>35.076448947351665</v>
      </c>
      <c r="D190" s="173">
        <v>43.83235623569683</v>
      </c>
      <c r="E190" s="173">
        <v>12.142107910900473</v>
      </c>
      <c r="F190" s="173">
        <v>1.595772289939243</v>
      </c>
      <c r="G190" s="174">
        <v>7.353324616111797</v>
      </c>
      <c r="H190" s="171"/>
      <c r="I190" s="175">
        <v>8499770</v>
      </c>
      <c r="J190" s="172">
        <v>44.488544984158395</v>
      </c>
      <c r="K190" s="173">
        <v>44.996711675727695</v>
      </c>
      <c r="L190" s="173">
        <v>9.928315707366199</v>
      </c>
      <c r="M190" s="173">
        <v>0</v>
      </c>
      <c r="N190" s="174">
        <v>0.5864376327477097</v>
      </c>
      <c r="O190" s="175"/>
      <c r="P190" s="175">
        <v>635022</v>
      </c>
      <c r="Q190" s="172">
        <v>85.96489570440079</v>
      </c>
      <c r="R190" s="173">
        <v>10.894583179795346</v>
      </c>
      <c r="S190" s="173">
        <v>3.1405211158038617</v>
      </c>
      <c r="T190" s="173">
        <v>0</v>
      </c>
      <c r="U190" s="174">
        <v>1.0000000000003062E-05</v>
      </c>
      <c r="V190" s="175"/>
      <c r="W190" s="176">
        <v>260272569</v>
      </c>
      <c r="X190" s="172">
        <v>29.37506987146233</v>
      </c>
      <c r="Y190" s="173">
        <v>36.07176790113444</v>
      </c>
      <c r="Z190" s="173">
        <v>13.31880348866115</v>
      </c>
      <c r="AA190" s="173">
        <v>4.710960147321557</v>
      </c>
      <c r="AB190" s="174">
        <v>16.52340859142052</v>
      </c>
      <c r="AC190" s="140"/>
    </row>
    <row r="191" spans="1:29" ht="12" customHeight="1">
      <c r="A191" s="151" t="s">
        <v>454</v>
      </c>
      <c r="B191" s="171">
        <v>125881341</v>
      </c>
      <c r="C191" s="172">
        <v>35.34683746338546</v>
      </c>
      <c r="D191" s="173">
        <v>43.27778967654944</v>
      </c>
      <c r="E191" s="173">
        <v>10.764735974650922</v>
      </c>
      <c r="F191" s="173">
        <v>2.4130589775016777</v>
      </c>
      <c r="G191" s="174">
        <v>8.1975879079125</v>
      </c>
      <c r="H191" s="171"/>
      <c r="I191" s="175">
        <v>8264222</v>
      </c>
      <c r="J191" s="172">
        <v>55.459533879898196</v>
      </c>
      <c r="K191" s="173">
        <v>38.26638490592339</v>
      </c>
      <c r="L191" s="173">
        <v>5.616681158855607</v>
      </c>
      <c r="M191" s="173">
        <v>0</v>
      </c>
      <c r="N191" s="174">
        <v>0.657410055322812</v>
      </c>
      <c r="O191" s="175"/>
      <c r="P191" s="175">
        <v>381797</v>
      </c>
      <c r="Q191" s="172">
        <v>35.84391705539855</v>
      </c>
      <c r="R191" s="173">
        <v>34.86957728845434</v>
      </c>
      <c r="S191" s="173">
        <v>29.286505656147114</v>
      </c>
      <c r="T191" s="173">
        <v>0</v>
      </c>
      <c r="U191" s="174">
        <v>1.0000000000003062E-05</v>
      </c>
      <c r="V191" s="175"/>
      <c r="W191" s="176">
        <v>207845247</v>
      </c>
      <c r="X191" s="172">
        <v>25.670441239389998</v>
      </c>
      <c r="Y191" s="173">
        <v>35.31518043325764</v>
      </c>
      <c r="Z191" s="173">
        <v>6.584822697437002</v>
      </c>
      <c r="AA191" s="173">
        <v>7.89199764572918</v>
      </c>
      <c r="AB191" s="174">
        <v>24.537567984186186</v>
      </c>
      <c r="AC191" s="140"/>
    </row>
    <row r="192" spans="1:29" ht="12" customHeight="1">
      <c r="A192" s="151" t="s">
        <v>455</v>
      </c>
      <c r="B192" s="171">
        <v>118914423</v>
      </c>
      <c r="C192" s="172">
        <v>48.797426364335976</v>
      </c>
      <c r="D192" s="173">
        <v>31.097966980843022</v>
      </c>
      <c r="E192" s="173">
        <v>9.152702191558378</v>
      </c>
      <c r="F192" s="173">
        <v>6.287572029845362</v>
      </c>
      <c r="G192" s="174">
        <v>4.664342433417265</v>
      </c>
      <c r="H192" s="171"/>
      <c r="I192" s="175">
        <v>7746407</v>
      </c>
      <c r="J192" s="172">
        <v>63.42926469006857</v>
      </c>
      <c r="K192" s="173">
        <v>23.555268913704122</v>
      </c>
      <c r="L192" s="173">
        <v>11.280881575161233</v>
      </c>
      <c r="M192" s="173">
        <v>0</v>
      </c>
      <c r="N192" s="174">
        <v>1.7345948210660762</v>
      </c>
      <c r="O192" s="175"/>
      <c r="P192" s="175">
        <v>319398</v>
      </c>
      <c r="Q192" s="172">
        <v>4.741732884989887</v>
      </c>
      <c r="R192" s="173">
        <v>34.027451643404156</v>
      </c>
      <c r="S192" s="173">
        <v>61.23081547160596</v>
      </c>
      <c r="T192" s="173">
        <v>0</v>
      </c>
      <c r="U192" s="174">
        <v>1.0000000000003062E-05</v>
      </c>
      <c r="V192" s="175"/>
      <c r="W192" s="176">
        <v>182021134</v>
      </c>
      <c r="X192" s="172">
        <v>47.06755864953572</v>
      </c>
      <c r="Y192" s="173">
        <v>23.20888243669551</v>
      </c>
      <c r="Z192" s="173">
        <v>9.429089701199203</v>
      </c>
      <c r="AA192" s="173">
        <v>12.450152628979886</v>
      </c>
      <c r="AB192" s="174">
        <v>7.844326583589684</v>
      </c>
      <c r="AC192" s="140"/>
    </row>
    <row r="193" spans="1:29" ht="12" customHeight="1">
      <c r="A193" s="151" t="s">
        <v>456</v>
      </c>
      <c r="B193" s="171">
        <v>2027726729</v>
      </c>
      <c r="C193" s="172">
        <v>40.39206631181119</v>
      </c>
      <c r="D193" s="173">
        <v>50.03256383074487</v>
      </c>
      <c r="E193" s="173">
        <v>4.833481730959616</v>
      </c>
      <c r="F193" s="173">
        <v>0.4661849086864801</v>
      </c>
      <c r="G193" s="174">
        <v>4.275713217797845</v>
      </c>
      <c r="H193" s="171"/>
      <c r="I193" s="175">
        <v>329752546</v>
      </c>
      <c r="J193" s="172">
        <v>56.47495106830805</v>
      </c>
      <c r="K193" s="173">
        <v>35.2069111848495</v>
      </c>
      <c r="L193" s="173">
        <v>8.138226474830615</v>
      </c>
      <c r="M193" s="173">
        <v>0</v>
      </c>
      <c r="N193" s="174">
        <v>0.17992127201183158</v>
      </c>
      <c r="O193" s="175"/>
      <c r="P193" s="175">
        <v>12584178</v>
      </c>
      <c r="Q193" s="172">
        <v>94.06300514821072</v>
      </c>
      <c r="R193" s="173">
        <v>4.917023583105706</v>
      </c>
      <c r="S193" s="173">
        <v>1.0199712686835802</v>
      </c>
      <c r="T193" s="173">
        <v>0</v>
      </c>
      <c r="U193" s="174">
        <v>1.0000000000003062E-05</v>
      </c>
      <c r="V193" s="175"/>
      <c r="W193" s="176">
        <v>5177448469</v>
      </c>
      <c r="X193" s="172">
        <v>39.609679773328516</v>
      </c>
      <c r="Y193" s="173">
        <v>45.76079041995</v>
      </c>
      <c r="Z193" s="173">
        <v>5.583771982106038</v>
      </c>
      <c r="AA193" s="173">
        <v>1.3532110154160957</v>
      </c>
      <c r="AB193" s="174">
        <v>7.692556809199348</v>
      </c>
      <c r="AC193" s="140"/>
    </row>
    <row r="194" spans="1:29" ht="12" customHeight="1">
      <c r="A194" s="151" t="s">
        <v>457</v>
      </c>
      <c r="B194" s="171">
        <v>63151919</v>
      </c>
      <c r="C194" s="172">
        <v>43.54449941576597</v>
      </c>
      <c r="D194" s="173">
        <v>35.35832220712089</v>
      </c>
      <c r="E194" s="173">
        <v>9.50423216751339</v>
      </c>
      <c r="F194" s="173">
        <v>2.1781475872490907</v>
      </c>
      <c r="G194" s="174">
        <v>9.414808622350652</v>
      </c>
      <c r="H194" s="171"/>
      <c r="I194" s="175">
        <v>4912284</v>
      </c>
      <c r="J194" s="172">
        <v>42.72979738142176</v>
      </c>
      <c r="K194" s="173">
        <v>42.42507151459484</v>
      </c>
      <c r="L194" s="173">
        <v>12.816115680608043</v>
      </c>
      <c r="M194" s="173">
        <v>0</v>
      </c>
      <c r="N194" s="174">
        <v>2.0290254233753586</v>
      </c>
      <c r="O194" s="175"/>
      <c r="P194" s="175">
        <v>1601708</v>
      </c>
      <c r="Q194" s="172">
        <v>91.88510015558391</v>
      </c>
      <c r="R194" s="173">
        <v>7.715014222317676</v>
      </c>
      <c r="S194" s="173">
        <v>0.39988562209840994</v>
      </c>
      <c r="T194" s="173">
        <v>0</v>
      </c>
      <c r="U194" s="174">
        <v>9.999999999996123E-06</v>
      </c>
      <c r="V194" s="175"/>
      <c r="W194" s="176">
        <v>122496264</v>
      </c>
      <c r="X194" s="172">
        <v>26.132344738285244</v>
      </c>
      <c r="Y194" s="173">
        <v>23.222402113422824</v>
      </c>
      <c r="Z194" s="173">
        <v>9.44040546412093</v>
      </c>
      <c r="AA194" s="173">
        <v>5.756085752949984</v>
      </c>
      <c r="AB194" s="174">
        <v>35.44877193122102</v>
      </c>
      <c r="AC194" s="140"/>
    </row>
    <row r="195" spans="1:29" ht="12" customHeight="1">
      <c r="A195" s="151" t="s">
        <v>458</v>
      </c>
      <c r="B195" s="171">
        <v>58343567</v>
      </c>
      <c r="C195" s="172">
        <v>55.72868899153869</v>
      </c>
      <c r="D195" s="173">
        <v>30.78448734545147</v>
      </c>
      <c r="E195" s="173">
        <v>10.184737247895727</v>
      </c>
      <c r="F195" s="173">
        <v>0.6544509011593344</v>
      </c>
      <c r="G195" s="174">
        <v>2.6476455139547777</v>
      </c>
      <c r="H195" s="171"/>
      <c r="I195" s="175">
        <v>8169746</v>
      </c>
      <c r="J195" s="172">
        <v>46.14306246485509</v>
      </c>
      <c r="K195" s="173">
        <v>39.753475811855104</v>
      </c>
      <c r="L195" s="173">
        <v>13.107531127650725</v>
      </c>
      <c r="M195" s="173">
        <v>0</v>
      </c>
      <c r="N195" s="174">
        <v>0.9959405956390811</v>
      </c>
      <c r="O195" s="175"/>
      <c r="P195" s="175">
        <v>832157</v>
      </c>
      <c r="Q195" s="172">
        <v>86.64038156261378</v>
      </c>
      <c r="R195" s="173">
        <v>9.18108001254571</v>
      </c>
      <c r="S195" s="173">
        <v>4.178538424840505</v>
      </c>
      <c r="T195" s="173">
        <v>0</v>
      </c>
      <c r="U195" s="174">
        <v>1.0000000000003062E-05</v>
      </c>
      <c r="V195" s="175"/>
      <c r="W195" s="176">
        <v>85712791</v>
      </c>
      <c r="X195" s="172">
        <v>43.9855633682492</v>
      </c>
      <c r="Y195" s="173">
        <v>38.296799832361074</v>
      </c>
      <c r="Z195" s="173">
        <v>13.33841526639822</v>
      </c>
      <c r="AA195" s="173">
        <v>1.070030492881745</v>
      </c>
      <c r="AB195" s="174">
        <v>3.3092010401097545</v>
      </c>
      <c r="AC195" s="140"/>
    </row>
    <row r="196" spans="1:29" ht="12" customHeight="1">
      <c r="A196" s="151" t="s">
        <v>459</v>
      </c>
      <c r="B196" s="171">
        <v>693</v>
      </c>
      <c r="C196" s="172">
        <v>2.0202020202020203</v>
      </c>
      <c r="D196" s="173">
        <v>0</v>
      </c>
      <c r="E196" s="173">
        <v>0</v>
      </c>
      <c r="F196" s="173">
        <v>0</v>
      </c>
      <c r="G196" s="174">
        <v>97.97980797979798</v>
      </c>
      <c r="H196" s="171"/>
      <c r="I196" s="175">
        <v>669</v>
      </c>
      <c r="J196" s="172">
        <v>0.29895366218236175</v>
      </c>
      <c r="K196" s="173">
        <v>98.80418535127055</v>
      </c>
      <c r="L196" s="173">
        <v>0</v>
      </c>
      <c r="M196" s="173">
        <v>0</v>
      </c>
      <c r="N196" s="174">
        <v>0.8968709865470852</v>
      </c>
      <c r="O196" s="175"/>
      <c r="P196" s="175">
        <v>0</v>
      </c>
      <c r="Q196" s="172" t="s">
        <v>622</v>
      </c>
      <c r="R196" s="173" t="s">
        <v>622</v>
      </c>
      <c r="S196" s="173" t="s">
        <v>622</v>
      </c>
      <c r="T196" s="173" t="s">
        <v>622</v>
      </c>
      <c r="U196" s="174" t="s">
        <v>622</v>
      </c>
      <c r="V196" s="175"/>
      <c r="W196" s="176">
        <v>4880</v>
      </c>
      <c r="X196" s="172">
        <v>0.6352459016393442</v>
      </c>
      <c r="Y196" s="173">
        <v>18.668032786885245</v>
      </c>
      <c r="Z196" s="173">
        <v>0</v>
      </c>
      <c r="AA196" s="173">
        <v>0</v>
      </c>
      <c r="AB196" s="174">
        <v>80.6967313114754</v>
      </c>
      <c r="AC196" s="140"/>
    </row>
    <row r="197" spans="1:29" ht="18" customHeight="1">
      <c r="A197" s="151" t="s">
        <v>460</v>
      </c>
      <c r="B197" s="171">
        <v>22415</v>
      </c>
      <c r="C197" s="172">
        <v>0</v>
      </c>
      <c r="D197" s="173">
        <v>20.611197858576848</v>
      </c>
      <c r="E197" s="173">
        <v>0</v>
      </c>
      <c r="F197" s="173">
        <v>0</v>
      </c>
      <c r="G197" s="174">
        <v>79.38881214142316</v>
      </c>
      <c r="H197" s="171"/>
      <c r="I197" s="175">
        <v>2574</v>
      </c>
      <c r="J197" s="172">
        <v>0</v>
      </c>
      <c r="K197" s="173">
        <v>81.74048174048174</v>
      </c>
      <c r="L197" s="173">
        <v>0</v>
      </c>
      <c r="M197" s="173">
        <v>0</v>
      </c>
      <c r="N197" s="174">
        <v>18.25952825951826</v>
      </c>
      <c r="O197" s="175"/>
      <c r="P197" s="175">
        <v>0</v>
      </c>
      <c r="Q197" s="172" t="s">
        <v>622</v>
      </c>
      <c r="R197" s="173" t="s">
        <v>622</v>
      </c>
      <c r="S197" s="173" t="s">
        <v>622</v>
      </c>
      <c r="T197" s="173" t="s">
        <v>622</v>
      </c>
      <c r="U197" s="174" t="s">
        <v>622</v>
      </c>
      <c r="V197" s="175"/>
      <c r="W197" s="176">
        <v>149513</v>
      </c>
      <c r="X197" s="172">
        <v>0</v>
      </c>
      <c r="Y197" s="173">
        <v>27.810959582109916</v>
      </c>
      <c r="Z197" s="173">
        <v>0</v>
      </c>
      <c r="AA197" s="173">
        <v>0</v>
      </c>
      <c r="AB197" s="174">
        <v>72.18905041789009</v>
      </c>
      <c r="AC197" s="140"/>
    </row>
    <row r="198" spans="1:29" ht="12" customHeight="1">
      <c r="A198" s="151" t="s">
        <v>461</v>
      </c>
      <c r="B198" s="171">
        <v>9082643</v>
      </c>
      <c r="C198" s="172">
        <v>0</v>
      </c>
      <c r="D198" s="173">
        <v>19.16578687503186</v>
      </c>
      <c r="E198" s="173">
        <v>35.55604904871853</v>
      </c>
      <c r="F198" s="173">
        <v>0</v>
      </c>
      <c r="G198" s="174">
        <v>45.27817407624961</v>
      </c>
      <c r="H198" s="171"/>
      <c r="I198" s="175">
        <v>6641185</v>
      </c>
      <c r="J198" s="172">
        <v>0</v>
      </c>
      <c r="K198" s="173">
        <v>32.09074886484867</v>
      </c>
      <c r="L198" s="173">
        <v>0</v>
      </c>
      <c r="M198" s="173">
        <v>0</v>
      </c>
      <c r="N198" s="174">
        <v>67.90926113515133</v>
      </c>
      <c r="O198" s="175"/>
      <c r="P198" s="175">
        <v>251439</v>
      </c>
      <c r="Q198" s="172">
        <v>0</v>
      </c>
      <c r="R198" s="173">
        <v>100</v>
      </c>
      <c r="S198" s="173">
        <v>0</v>
      </c>
      <c r="T198" s="173">
        <v>0</v>
      </c>
      <c r="U198" s="174">
        <v>1.0000000000003062E-05</v>
      </c>
      <c r="V198" s="175"/>
      <c r="W198" s="176">
        <v>125941063</v>
      </c>
      <c r="X198" s="172">
        <v>0</v>
      </c>
      <c r="Y198" s="173">
        <v>19.15169240710633</v>
      </c>
      <c r="Z198" s="173">
        <v>25.642379245282374</v>
      </c>
      <c r="AA198" s="173">
        <v>0</v>
      </c>
      <c r="AB198" s="174">
        <v>55.205938347611294</v>
      </c>
      <c r="AC198" s="140"/>
    </row>
    <row r="199" spans="1:29" ht="18" customHeight="1">
      <c r="A199" s="151" t="s">
        <v>462</v>
      </c>
      <c r="B199" s="171">
        <v>3852537904</v>
      </c>
      <c r="C199" s="172">
        <v>44.405494394325885</v>
      </c>
      <c r="D199" s="173">
        <v>42.45888239805881</v>
      </c>
      <c r="E199" s="173">
        <v>8.782147727831934</v>
      </c>
      <c r="F199" s="173">
        <v>0.6528130709340323</v>
      </c>
      <c r="G199" s="174">
        <v>3.700672408849333</v>
      </c>
      <c r="H199" s="171"/>
      <c r="I199" s="175">
        <v>532700245</v>
      </c>
      <c r="J199" s="172">
        <v>51.29943069577526</v>
      </c>
      <c r="K199" s="173">
        <v>31.661301939142152</v>
      </c>
      <c r="L199" s="173">
        <v>15.810367423427785</v>
      </c>
      <c r="M199" s="173">
        <v>0</v>
      </c>
      <c r="N199" s="174">
        <v>1.2289099416548044</v>
      </c>
      <c r="O199" s="175"/>
      <c r="P199" s="175">
        <v>35776541</v>
      </c>
      <c r="Q199" s="172">
        <v>89.04647042317478</v>
      </c>
      <c r="R199" s="173">
        <v>9.22192282367376</v>
      </c>
      <c r="S199" s="173">
        <v>1.7316067531514576</v>
      </c>
      <c r="T199" s="173">
        <v>0</v>
      </c>
      <c r="U199" s="174">
        <v>9.999999999996123E-06</v>
      </c>
      <c r="V199" s="175"/>
      <c r="W199" s="176">
        <v>14504422769</v>
      </c>
      <c r="X199" s="172">
        <v>46.158583575688105</v>
      </c>
      <c r="Y199" s="173">
        <v>33.22626768229718</v>
      </c>
      <c r="Z199" s="173">
        <v>14.127350875206691</v>
      </c>
      <c r="AA199" s="173">
        <v>0.9483379600185453</v>
      </c>
      <c r="AB199" s="174">
        <v>5.539469906789483</v>
      </c>
      <c r="AC199" s="140"/>
    </row>
    <row r="200" spans="1:29" ht="3" customHeight="1">
      <c r="A200" s="170"/>
      <c r="B200" s="177"/>
      <c r="C200" s="178"/>
      <c r="D200" s="179"/>
      <c r="E200" s="179"/>
      <c r="F200" s="179"/>
      <c r="G200" s="180"/>
      <c r="H200" s="170"/>
      <c r="I200" s="181"/>
      <c r="J200" s="178"/>
      <c r="K200" s="179"/>
      <c r="L200" s="179"/>
      <c r="M200" s="179"/>
      <c r="N200" s="180"/>
      <c r="O200" s="165"/>
      <c r="P200" s="181"/>
      <c r="Q200" s="178"/>
      <c r="R200" s="179"/>
      <c r="S200" s="179"/>
      <c r="T200" s="179"/>
      <c r="U200" s="180"/>
      <c r="V200" s="165"/>
      <c r="W200" s="182"/>
      <c r="X200" s="178"/>
      <c r="Y200" s="179"/>
      <c r="Z200" s="179"/>
      <c r="AA200" s="179"/>
      <c r="AB200" s="180"/>
      <c r="AC200" s="140"/>
    </row>
    <row r="201" spans="1:29" ht="3" customHeight="1">
      <c r="A201" s="151"/>
      <c r="B201" s="171"/>
      <c r="C201" s="172"/>
      <c r="D201" s="173"/>
      <c r="E201" s="173"/>
      <c r="F201" s="173"/>
      <c r="G201" s="174"/>
      <c r="H201" s="151"/>
      <c r="I201" s="175"/>
      <c r="J201" s="172"/>
      <c r="K201" s="173"/>
      <c r="L201" s="173"/>
      <c r="M201" s="173"/>
      <c r="N201" s="174"/>
      <c r="O201" s="140"/>
      <c r="P201" s="175"/>
      <c r="Q201" s="172"/>
      <c r="R201" s="173"/>
      <c r="S201" s="173"/>
      <c r="T201" s="173"/>
      <c r="U201" s="174"/>
      <c r="V201" s="140"/>
      <c r="W201" s="176"/>
      <c r="X201" s="172"/>
      <c r="Y201" s="173"/>
      <c r="Z201" s="173"/>
      <c r="AA201" s="173"/>
      <c r="AB201" s="174"/>
      <c r="AC201" s="140"/>
    </row>
    <row r="202" spans="1:29" ht="12" customHeight="1">
      <c r="A202" s="151" t="s">
        <v>463</v>
      </c>
      <c r="B202" s="171">
        <v>134003814</v>
      </c>
      <c r="C202" s="172">
        <v>58.65544618006171</v>
      </c>
      <c r="D202" s="173">
        <v>17.32477703955501</v>
      </c>
      <c r="E202" s="173">
        <v>17.053903406062755</v>
      </c>
      <c r="F202" s="173">
        <v>2.085071996532875</v>
      </c>
      <c r="G202" s="174">
        <v>4.8808113777876505</v>
      </c>
      <c r="H202" s="171"/>
      <c r="I202" s="175">
        <v>18259484</v>
      </c>
      <c r="J202" s="172">
        <v>56.66195167399035</v>
      </c>
      <c r="K202" s="173">
        <v>23.232502079467306</v>
      </c>
      <c r="L202" s="173">
        <v>19.603259325400433</v>
      </c>
      <c r="M202" s="173">
        <v>0</v>
      </c>
      <c r="N202" s="174">
        <v>0.5022969211419118</v>
      </c>
      <c r="O202" s="175"/>
      <c r="P202" s="175">
        <v>748914</v>
      </c>
      <c r="Q202" s="172">
        <v>72.0192171597807</v>
      </c>
      <c r="R202" s="173">
        <v>23.277839645139494</v>
      </c>
      <c r="S202" s="173">
        <v>4.702943195079809</v>
      </c>
      <c r="T202" s="173">
        <v>0</v>
      </c>
      <c r="U202" s="174">
        <v>1.0000000000003062E-05</v>
      </c>
      <c r="V202" s="175"/>
      <c r="W202" s="176">
        <v>251998836</v>
      </c>
      <c r="X202" s="172">
        <v>41.74174875950617</v>
      </c>
      <c r="Y202" s="173">
        <v>19.696179072827146</v>
      </c>
      <c r="Z202" s="173">
        <v>26.028986102142156</v>
      </c>
      <c r="AA202" s="173">
        <v>3.6763376160991474</v>
      </c>
      <c r="AB202" s="174">
        <v>8.856758449425378</v>
      </c>
      <c r="AC202" s="140"/>
    </row>
    <row r="203" spans="1:29" ht="12" customHeight="1">
      <c r="A203" s="151" t="s">
        <v>464</v>
      </c>
      <c r="B203" s="171">
        <v>33817694</v>
      </c>
      <c r="C203" s="172">
        <v>53.18656854603984</v>
      </c>
      <c r="D203" s="173">
        <v>29.791292096971485</v>
      </c>
      <c r="E203" s="173">
        <v>10.799763579385395</v>
      </c>
      <c r="F203" s="173">
        <v>1.0001569001127044</v>
      </c>
      <c r="G203" s="174">
        <v>5.222228877490583</v>
      </c>
      <c r="H203" s="171"/>
      <c r="I203" s="175">
        <v>2972823</v>
      </c>
      <c r="J203" s="172">
        <v>44.39211483495654</v>
      </c>
      <c r="K203" s="173">
        <v>46.488169662304145</v>
      </c>
      <c r="L203" s="173">
        <v>7.829561329416517</v>
      </c>
      <c r="M203" s="173">
        <v>0</v>
      </c>
      <c r="N203" s="174">
        <v>1.290164173322798</v>
      </c>
      <c r="O203" s="175"/>
      <c r="P203" s="175">
        <v>354845</v>
      </c>
      <c r="Q203" s="172">
        <v>92.84786315151686</v>
      </c>
      <c r="R203" s="173">
        <v>6.418577125223689</v>
      </c>
      <c r="S203" s="173">
        <v>0.7335597232594513</v>
      </c>
      <c r="T203" s="173">
        <v>0</v>
      </c>
      <c r="U203" s="174">
        <v>1.0000000000003062E-05</v>
      </c>
      <c r="V203" s="175"/>
      <c r="W203" s="176">
        <v>50442105</v>
      </c>
      <c r="X203" s="172">
        <v>39.20368707848334</v>
      </c>
      <c r="Y203" s="173">
        <v>33.98972346614004</v>
      </c>
      <c r="Z203" s="173">
        <v>14.949483174819925</v>
      </c>
      <c r="AA203" s="173">
        <v>2.1630719019358926</v>
      </c>
      <c r="AB203" s="174">
        <v>9.694044378620797</v>
      </c>
      <c r="AC203" s="140"/>
    </row>
    <row r="204" spans="1:29" ht="12" customHeight="1">
      <c r="A204" s="151" t="s">
        <v>465</v>
      </c>
      <c r="B204" s="171">
        <v>336051150</v>
      </c>
      <c r="C204" s="172">
        <v>50.57484879905931</v>
      </c>
      <c r="D204" s="173">
        <v>33.44268870973957</v>
      </c>
      <c r="E204" s="173">
        <v>10.178734993169938</v>
      </c>
      <c r="F204" s="173">
        <v>2.5311497966901766</v>
      </c>
      <c r="G204" s="174">
        <v>3.2725877013410014</v>
      </c>
      <c r="H204" s="171"/>
      <c r="I204" s="175">
        <v>43344001</v>
      </c>
      <c r="J204" s="172">
        <v>49.853547207144075</v>
      </c>
      <c r="K204" s="173">
        <v>32.37188924944885</v>
      </c>
      <c r="L204" s="173">
        <v>17.651750700171863</v>
      </c>
      <c r="M204" s="173">
        <v>0</v>
      </c>
      <c r="N204" s="174">
        <v>0.12282284323521495</v>
      </c>
      <c r="O204" s="175"/>
      <c r="P204" s="175">
        <v>1544663</v>
      </c>
      <c r="Q204" s="172">
        <v>85.70736788542226</v>
      </c>
      <c r="R204" s="173">
        <v>10.947501170158151</v>
      </c>
      <c r="S204" s="173">
        <v>3.3446130320982634</v>
      </c>
      <c r="T204" s="173">
        <v>0</v>
      </c>
      <c r="U204" s="174">
        <v>0.0005279123213283374</v>
      </c>
      <c r="V204" s="175"/>
      <c r="W204" s="176">
        <v>772279827</v>
      </c>
      <c r="X204" s="172">
        <v>38.407266851993015</v>
      </c>
      <c r="Y204" s="173">
        <v>37.01332923720148</v>
      </c>
      <c r="Z204" s="173">
        <v>16.25901630601572</v>
      </c>
      <c r="AA204" s="173">
        <v>2.6483230928677357</v>
      </c>
      <c r="AB204" s="174">
        <v>5.67207451192205</v>
      </c>
      <c r="AC204" s="140"/>
    </row>
    <row r="205" spans="1:29" ht="12" customHeight="1">
      <c r="A205" s="151" t="s">
        <v>466</v>
      </c>
      <c r="B205" s="171">
        <v>57293497</v>
      </c>
      <c r="C205" s="172">
        <v>45.37296964086517</v>
      </c>
      <c r="D205" s="173">
        <v>33.032157209744064</v>
      </c>
      <c r="E205" s="173">
        <v>13.552833055381486</v>
      </c>
      <c r="F205" s="173">
        <v>0.5642856814971514</v>
      </c>
      <c r="G205" s="174">
        <v>7.477764412512122</v>
      </c>
      <c r="H205" s="171"/>
      <c r="I205" s="175">
        <v>19561424</v>
      </c>
      <c r="J205" s="172">
        <v>46.285152860037186</v>
      </c>
      <c r="K205" s="173">
        <v>35.03501074359413</v>
      </c>
      <c r="L205" s="173">
        <v>16.681796785346506</v>
      </c>
      <c r="M205" s="173">
        <v>0</v>
      </c>
      <c r="N205" s="174">
        <v>1.9980496110221833</v>
      </c>
      <c r="O205" s="175"/>
      <c r="P205" s="175">
        <v>7114821</v>
      </c>
      <c r="Q205" s="172">
        <v>81.9306206016989</v>
      </c>
      <c r="R205" s="173">
        <v>5.362032298493525</v>
      </c>
      <c r="S205" s="173">
        <v>12.70734709980757</v>
      </c>
      <c r="T205" s="173">
        <v>0</v>
      </c>
      <c r="U205" s="174">
        <v>1.0000000000003062E-05</v>
      </c>
      <c r="V205" s="175"/>
      <c r="W205" s="176">
        <v>154864090</v>
      </c>
      <c r="X205" s="172">
        <v>39.43741573659846</v>
      </c>
      <c r="Y205" s="173">
        <v>26.679179789194514</v>
      </c>
      <c r="Z205" s="173">
        <v>14.9710142616019</v>
      </c>
      <c r="AA205" s="173">
        <v>1.909365173036564</v>
      </c>
      <c r="AB205" s="174">
        <v>17.003035039568566</v>
      </c>
      <c r="AC205" s="140"/>
    </row>
    <row r="206" spans="1:29" ht="12" customHeight="1">
      <c r="A206" s="151" t="s">
        <v>467</v>
      </c>
      <c r="B206" s="171">
        <v>208600740</v>
      </c>
      <c r="C206" s="172">
        <v>51.0082068740504</v>
      </c>
      <c r="D206" s="173">
        <v>34.584636181060525</v>
      </c>
      <c r="E206" s="173">
        <v>9.11340774725919</v>
      </c>
      <c r="F206" s="173">
        <v>1.1300453680078029</v>
      </c>
      <c r="G206" s="174">
        <v>4.163713829622081</v>
      </c>
      <c r="H206" s="171"/>
      <c r="I206" s="175">
        <v>24342944</v>
      </c>
      <c r="J206" s="172">
        <v>54.150368993988565</v>
      </c>
      <c r="K206" s="173">
        <v>29.49505203643405</v>
      </c>
      <c r="L206" s="173">
        <v>15.608917310905369</v>
      </c>
      <c r="M206" s="173">
        <v>0</v>
      </c>
      <c r="N206" s="174">
        <v>0.745671658672016</v>
      </c>
      <c r="O206" s="175"/>
      <c r="P206" s="175">
        <v>794492</v>
      </c>
      <c r="Q206" s="172">
        <v>94.19906053176118</v>
      </c>
      <c r="R206" s="173">
        <v>0.6026492400175206</v>
      </c>
      <c r="S206" s="173">
        <v>5.198290228221303</v>
      </c>
      <c r="T206" s="173">
        <v>0</v>
      </c>
      <c r="U206" s="174">
        <v>1.0000000000010001E-05</v>
      </c>
      <c r="V206" s="175"/>
      <c r="W206" s="176">
        <v>378036696</v>
      </c>
      <c r="X206" s="172">
        <v>39.50527649305241</v>
      </c>
      <c r="Y206" s="173">
        <v>31.442911034224043</v>
      </c>
      <c r="Z206" s="173">
        <v>14.129373567480338</v>
      </c>
      <c r="AA206" s="173">
        <v>4.191457646217499</v>
      </c>
      <c r="AB206" s="174">
        <v>10.73099125902571</v>
      </c>
      <c r="AC206" s="140"/>
    </row>
    <row r="207" spans="1:29" ht="12" customHeight="1">
      <c r="A207" s="151" t="s">
        <v>468</v>
      </c>
      <c r="B207" s="171">
        <v>107297742</v>
      </c>
      <c r="C207" s="172">
        <v>37.30252869627024</v>
      </c>
      <c r="D207" s="173">
        <v>33.662302045461495</v>
      </c>
      <c r="E207" s="173">
        <v>17.669290747982377</v>
      </c>
      <c r="F207" s="173">
        <v>4.175728134148433</v>
      </c>
      <c r="G207" s="174">
        <v>7.190160376137459</v>
      </c>
      <c r="H207" s="171"/>
      <c r="I207" s="175">
        <v>5174763</v>
      </c>
      <c r="J207" s="172">
        <v>31.416202056016864</v>
      </c>
      <c r="K207" s="173">
        <v>43.11928874810305</v>
      </c>
      <c r="L207" s="173">
        <v>16.101123858232736</v>
      </c>
      <c r="M207" s="173">
        <v>0</v>
      </c>
      <c r="N207" s="174">
        <v>9.363395337647347</v>
      </c>
      <c r="O207" s="175"/>
      <c r="P207" s="175">
        <v>1401034</v>
      </c>
      <c r="Q207" s="172">
        <v>62.91710265418256</v>
      </c>
      <c r="R207" s="173">
        <v>26.358889220390083</v>
      </c>
      <c r="S207" s="173">
        <v>10.724008125427362</v>
      </c>
      <c r="T207" s="173">
        <v>0</v>
      </c>
      <c r="U207" s="174">
        <v>1.0000000000003062E-05</v>
      </c>
      <c r="V207" s="175"/>
      <c r="W207" s="176">
        <v>212249663</v>
      </c>
      <c r="X207" s="172">
        <v>26.252758761741827</v>
      </c>
      <c r="Y207" s="173">
        <v>29.56338262831541</v>
      </c>
      <c r="Z207" s="173">
        <v>23.731619776470506</v>
      </c>
      <c r="AA207" s="173">
        <v>9.380610418213008</v>
      </c>
      <c r="AB207" s="174">
        <v>11.071638415259251</v>
      </c>
      <c r="AC207" s="140"/>
    </row>
    <row r="208" spans="1:29" ht="12" customHeight="1">
      <c r="A208" s="151" t="s">
        <v>469</v>
      </c>
      <c r="B208" s="171">
        <v>911863</v>
      </c>
      <c r="C208" s="172">
        <v>78.71961029233559</v>
      </c>
      <c r="D208" s="173">
        <v>12.582811233705064</v>
      </c>
      <c r="E208" s="173">
        <v>0.014475858763871327</v>
      </c>
      <c r="F208" s="173">
        <v>2.9547201717801905</v>
      </c>
      <c r="G208" s="174">
        <v>5.728392443415294</v>
      </c>
      <c r="H208" s="171"/>
      <c r="I208" s="175">
        <v>181776</v>
      </c>
      <c r="J208" s="172">
        <v>100</v>
      </c>
      <c r="K208" s="173">
        <v>0</v>
      </c>
      <c r="L208" s="173">
        <v>0</v>
      </c>
      <c r="M208" s="173">
        <v>0</v>
      </c>
      <c r="N208" s="174">
        <v>1.0000000000003062E-05</v>
      </c>
      <c r="O208" s="175"/>
      <c r="P208" s="175">
        <v>95145</v>
      </c>
      <c r="Q208" s="172">
        <v>100</v>
      </c>
      <c r="R208" s="173">
        <v>0</v>
      </c>
      <c r="S208" s="173">
        <v>0</v>
      </c>
      <c r="T208" s="173">
        <v>0</v>
      </c>
      <c r="U208" s="174">
        <v>1.0000000000003062E-05</v>
      </c>
      <c r="V208" s="175"/>
      <c r="W208" s="176">
        <v>1721831</v>
      </c>
      <c r="X208" s="172">
        <v>74.05523538605125</v>
      </c>
      <c r="Y208" s="173">
        <v>8.302092365627056</v>
      </c>
      <c r="Z208" s="173">
        <v>0.005807770913637865</v>
      </c>
      <c r="AA208" s="173">
        <v>7.598306686312419</v>
      </c>
      <c r="AB208" s="174">
        <v>10.038567791095641</v>
      </c>
      <c r="AC208" s="140"/>
    </row>
    <row r="209" spans="1:29" ht="12" customHeight="1">
      <c r="A209" s="170"/>
      <c r="B209" s="170"/>
      <c r="C209" s="164"/>
      <c r="D209" s="165"/>
      <c r="E209" s="165"/>
      <c r="F209" s="165"/>
      <c r="G209" s="166"/>
      <c r="H209" s="170"/>
      <c r="I209" s="165"/>
      <c r="J209" s="164"/>
      <c r="K209" s="165"/>
      <c r="L209" s="165"/>
      <c r="M209" s="165"/>
      <c r="N209" s="166"/>
      <c r="O209" s="165"/>
      <c r="P209" s="165"/>
      <c r="Q209" s="164"/>
      <c r="R209" s="165"/>
      <c r="S209" s="165"/>
      <c r="T209" s="165"/>
      <c r="U209" s="166"/>
      <c r="V209" s="165"/>
      <c r="W209" s="165"/>
      <c r="X209" s="164"/>
      <c r="Y209" s="165"/>
      <c r="Z209" s="165"/>
      <c r="AA209" s="165"/>
      <c r="AB209" s="166"/>
      <c r="AC209" s="165"/>
    </row>
    <row r="210" spans="1:29" ht="16.5" customHeight="1">
      <c r="A210" s="138" t="s">
        <v>598</v>
      </c>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40"/>
    </row>
    <row r="211" spans="1:29" ht="3"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40"/>
    </row>
    <row r="212" spans="1:29" ht="16.5" customHeight="1">
      <c r="A212" s="142" t="s">
        <v>599</v>
      </c>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40"/>
    </row>
    <row r="213" spans="1:29" ht="3"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40"/>
    </row>
    <row r="214" spans="1:29" ht="13.5" customHeight="1">
      <c r="A214" s="139" t="s">
        <v>600</v>
      </c>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40"/>
    </row>
    <row r="215" spans="1:29" ht="3" customHeight="1" thickBot="1">
      <c r="A215" s="143"/>
      <c r="B215" s="144"/>
      <c r="C215" s="144"/>
      <c r="D215" s="144"/>
      <c r="E215" s="144"/>
      <c r="F215" s="144"/>
      <c r="G215" s="144"/>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0"/>
    </row>
    <row r="216" spans="1:29" ht="15" customHeight="1" thickBot="1" thickTop="1">
      <c r="A216" s="145" t="s">
        <v>601</v>
      </c>
      <c r="B216" s="146" t="s">
        <v>602</v>
      </c>
      <c r="C216" s="147"/>
      <c r="D216" s="147"/>
      <c r="E216" s="147"/>
      <c r="F216" s="147"/>
      <c r="G216" s="148"/>
      <c r="H216" s="149"/>
      <c r="I216" s="147" t="s">
        <v>603</v>
      </c>
      <c r="J216" s="147"/>
      <c r="K216" s="147"/>
      <c r="L216" s="147"/>
      <c r="M216" s="147"/>
      <c r="N216" s="147"/>
      <c r="O216" s="147"/>
      <c r="P216" s="147"/>
      <c r="Q216" s="147"/>
      <c r="R216" s="147"/>
      <c r="S216" s="147"/>
      <c r="T216" s="147"/>
      <c r="U216" s="148"/>
      <c r="V216" s="150"/>
      <c r="W216" s="147" t="s">
        <v>604</v>
      </c>
      <c r="X216" s="147"/>
      <c r="Y216" s="147"/>
      <c r="Z216" s="147"/>
      <c r="AA216" s="147"/>
      <c r="AB216" s="148"/>
      <c r="AC216" s="140"/>
    </row>
    <row r="217" spans="1:29" ht="3" customHeight="1" thickTop="1">
      <c r="A217" s="151"/>
      <c r="B217" s="152"/>
      <c r="C217" s="139"/>
      <c r="D217" s="139"/>
      <c r="E217" s="139"/>
      <c r="F217" s="139"/>
      <c r="G217" s="153"/>
      <c r="H217" s="151"/>
      <c r="I217" s="140"/>
      <c r="J217" s="140"/>
      <c r="K217" s="140"/>
      <c r="L217" s="140"/>
      <c r="M217" s="140"/>
      <c r="N217" s="154"/>
      <c r="O217" s="140"/>
      <c r="P217" s="140"/>
      <c r="Q217" s="140"/>
      <c r="R217" s="140"/>
      <c r="S217" s="140"/>
      <c r="T217" s="140"/>
      <c r="U217" s="154"/>
      <c r="V217" s="140"/>
      <c r="W217" s="140"/>
      <c r="X217" s="140"/>
      <c r="Y217" s="140"/>
      <c r="Z217" s="140"/>
      <c r="AA217" s="140"/>
      <c r="AB217" s="154"/>
      <c r="AC217" s="140"/>
    </row>
    <row r="218" spans="1:29" ht="12" customHeight="1">
      <c r="A218" s="151"/>
      <c r="B218" s="152" t="s">
        <v>605</v>
      </c>
      <c r="C218" s="139"/>
      <c r="D218" s="139"/>
      <c r="E218" s="139"/>
      <c r="F218" s="139"/>
      <c r="G218" s="153"/>
      <c r="H218" s="151"/>
      <c r="I218" s="139" t="s">
        <v>605</v>
      </c>
      <c r="J218" s="139"/>
      <c r="K218" s="139"/>
      <c r="L218" s="139"/>
      <c r="M218" s="139"/>
      <c r="N218" s="153"/>
      <c r="O218" s="140"/>
      <c r="P218" s="139" t="s">
        <v>606</v>
      </c>
      <c r="Q218" s="139"/>
      <c r="R218" s="139"/>
      <c r="S218" s="139"/>
      <c r="T218" s="139"/>
      <c r="U218" s="153"/>
      <c r="V218" s="140"/>
      <c r="W218" s="139" t="s">
        <v>605</v>
      </c>
      <c r="X218" s="139"/>
      <c r="Y218" s="139"/>
      <c r="Z218" s="139"/>
      <c r="AA218" s="139"/>
      <c r="AB218" s="153"/>
      <c r="AC218" s="140"/>
    </row>
    <row r="219" spans="1:29" ht="12" customHeight="1">
      <c r="A219" s="151"/>
      <c r="B219" s="152" t="s">
        <v>607</v>
      </c>
      <c r="C219" s="139"/>
      <c r="D219" s="139"/>
      <c r="E219" s="139"/>
      <c r="F219" s="139"/>
      <c r="G219" s="153"/>
      <c r="H219" s="151"/>
      <c r="I219" s="139" t="s">
        <v>607</v>
      </c>
      <c r="J219" s="139"/>
      <c r="K219" s="139"/>
      <c r="L219" s="139"/>
      <c r="M219" s="139"/>
      <c r="N219" s="153"/>
      <c r="O219" s="140"/>
      <c r="P219" s="139" t="s">
        <v>608</v>
      </c>
      <c r="Q219" s="139"/>
      <c r="R219" s="139"/>
      <c r="S219" s="139"/>
      <c r="T219" s="139"/>
      <c r="U219" s="153"/>
      <c r="V219" s="140"/>
      <c r="W219" s="139" t="s">
        <v>607</v>
      </c>
      <c r="X219" s="139"/>
      <c r="Y219" s="139"/>
      <c r="Z219" s="139"/>
      <c r="AA219" s="139"/>
      <c r="AB219" s="153"/>
      <c r="AC219" s="140"/>
    </row>
    <row r="220" spans="1:29" ht="3" customHeight="1">
      <c r="A220" s="151"/>
      <c r="B220" s="155"/>
      <c r="C220" s="156"/>
      <c r="D220" s="156"/>
      <c r="E220" s="156"/>
      <c r="F220" s="156"/>
      <c r="G220" s="157"/>
      <c r="H220" s="155"/>
      <c r="I220" s="156"/>
      <c r="J220" s="156"/>
      <c r="K220" s="156"/>
      <c r="L220" s="156"/>
      <c r="M220" s="156"/>
      <c r="N220" s="157"/>
      <c r="O220" s="156"/>
      <c r="P220" s="158"/>
      <c r="Q220" s="158"/>
      <c r="R220" s="158"/>
      <c r="S220" s="158"/>
      <c r="T220" s="158"/>
      <c r="U220" s="159"/>
      <c r="V220" s="156"/>
      <c r="W220" s="156"/>
      <c r="X220" s="156"/>
      <c r="Y220" s="156"/>
      <c r="Z220" s="156"/>
      <c r="AA220" s="156"/>
      <c r="AB220" s="157"/>
      <c r="AC220" s="140"/>
    </row>
    <row r="221" spans="1:29" ht="3" customHeight="1">
      <c r="A221" s="151"/>
      <c r="B221" s="151"/>
      <c r="C221" s="160"/>
      <c r="D221" s="140"/>
      <c r="E221" s="140"/>
      <c r="F221" s="140"/>
      <c r="G221" s="154"/>
      <c r="H221" s="151"/>
      <c r="I221" s="140"/>
      <c r="J221" s="160"/>
      <c r="K221" s="140"/>
      <c r="L221" s="140"/>
      <c r="M221" s="140"/>
      <c r="N221" s="154"/>
      <c r="O221" s="140"/>
      <c r="P221" s="140"/>
      <c r="Q221" s="161"/>
      <c r="R221" s="139"/>
      <c r="S221" s="139"/>
      <c r="T221" s="139"/>
      <c r="U221" s="153"/>
      <c r="V221" s="140"/>
      <c r="W221" s="140"/>
      <c r="X221" s="160"/>
      <c r="Y221" s="140"/>
      <c r="Z221" s="140"/>
      <c r="AA221" s="140"/>
      <c r="AB221" s="154"/>
      <c r="AC221" s="140"/>
    </row>
    <row r="222" spans="1:29" ht="12" customHeight="1">
      <c r="A222" s="151"/>
      <c r="B222" s="162" t="s">
        <v>609</v>
      </c>
      <c r="C222" s="161" t="s">
        <v>610</v>
      </c>
      <c r="D222" s="139"/>
      <c r="E222" s="139"/>
      <c r="F222" s="139"/>
      <c r="G222" s="153"/>
      <c r="H222" s="151"/>
      <c r="I222" s="163" t="s">
        <v>611</v>
      </c>
      <c r="J222" s="161" t="s">
        <v>610</v>
      </c>
      <c r="K222" s="139"/>
      <c r="L222" s="139"/>
      <c r="M222" s="139"/>
      <c r="N222" s="153"/>
      <c r="O222" s="140"/>
      <c r="P222" s="163" t="s">
        <v>611</v>
      </c>
      <c r="Q222" s="161" t="s">
        <v>610</v>
      </c>
      <c r="R222" s="139"/>
      <c r="S222" s="139"/>
      <c r="T222" s="139"/>
      <c r="U222" s="153"/>
      <c r="V222" s="140"/>
      <c r="W222" s="163" t="s">
        <v>612</v>
      </c>
      <c r="X222" s="161" t="s">
        <v>610</v>
      </c>
      <c r="Y222" s="139"/>
      <c r="Z222" s="139"/>
      <c r="AA222" s="139"/>
      <c r="AB222" s="153"/>
      <c r="AC222" s="140"/>
    </row>
    <row r="223" spans="1:29" ht="3" customHeight="1">
      <c r="A223" s="151"/>
      <c r="B223" s="151"/>
      <c r="C223" s="164"/>
      <c r="D223" s="165"/>
      <c r="E223" s="165"/>
      <c r="F223" s="165"/>
      <c r="G223" s="166"/>
      <c r="H223" s="151"/>
      <c r="I223" s="140"/>
      <c r="J223" s="164"/>
      <c r="K223" s="165"/>
      <c r="L223" s="165"/>
      <c r="M223" s="165"/>
      <c r="N223" s="166"/>
      <c r="O223" s="140"/>
      <c r="P223" s="140"/>
      <c r="Q223" s="164"/>
      <c r="R223" s="165"/>
      <c r="S223" s="165"/>
      <c r="T223" s="165"/>
      <c r="U223" s="166"/>
      <c r="V223" s="140"/>
      <c r="W223" s="140"/>
      <c r="X223" s="164"/>
      <c r="Y223" s="165"/>
      <c r="Z223" s="165"/>
      <c r="AA223" s="165"/>
      <c r="AB223" s="166"/>
      <c r="AC223" s="140"/>
    </row>
    <row r="224" spans="1:29" ht="15" customHeight="1">
      <c r="A224" s="151"/>
      <c r="B224" s="162" t="s">
        <v>613</v>
      </c>
      <c r="C224" s="167" t="s">
        <v>614</v>
      </c>
      <c r="D224" s="163" t="s">
        <v>615</v>
      </c>
      <c r="E224" s="163" t="s">
        <v>616</v>
      </c>
      <c r="F224" s="163" t="s">
        <v>617</v>
      </c>
      <c r="G224" s="168" t="s">
        <v>618</v>
      </c>
      <c r="H224" s="151"/>
      <c r="I224" s="163" t="s">
        <v>619</v>
      </c>
      <c r="J224" s="167" t="s">
        <v>614</v>
      </c>
      <c r="K224" s="163" t="s">
        <v>615</v>
      </c>
      <c r="L224" s="163" t="s">
        <v>616</v>
      </c>
      <c r="M224" s="163" t="s">
        <v>617</v>
      </c>
      <c r="N224" s="168" t="s">
        <v>618</v>
      </c>
      <c r="O224" s="140"/>
      <c r="P224" s="163" t="s">
        <v>619</v>
      </c>
      <c r="Q224" s="167" t="s">
        <v>614</v>
      </c>
      <c r="R224" s="163" t="s">
        <v>615</v>
      </c>
      <c r="S224" s="163" t="s">
        <v>616</v>
      </c>
      <c r="T224" s="163" t="s">
        <v>617</v>
      </c>
      <c r="U224" s="168" t="s">
        <v>618</v>
      </c>
      <c r="V224" s="139"/>
      <c r="W224" s="169" t="s">
        <v>620</v>
      </c>
      <c r="X224" s="167" t="s">
        <v>614</v>
      </c>
      <c r="Y224" s="163" t="s">
        <v>615</v>
      </c>
      <c r="Z224" s="163" t="s">
        <v>616</v>
      </c>
      <c r="AA224" s="163" t="s">
        <v>617</v>
      </c>
      <c r="AB224" s="168" t="s">
        <v>618</v>
      </c>
      <c r="AC224" s="140"/>
    </row>
    <row r="225" spans="1:29" ht="3" customHeight="1">
      <c r="A225" s="170"/>
      <c r="B225" s="170"/>
      <c r="C225" s="164"/>
      <c r="D225" s="165"/>
      <c r="E225" s="165"/>
      <c r="F225" s="165"/>
      <c r="G225" s="166"/>
      <c r="H225" s="170"/>
      <c r="I225" s="165"/>
      <c r="J225" s="164"/>
      <c r="K225" s="165"/>
      <c r="L225" s="165"/>
      <c r="M225" s="165"/>
      <c r="N225" s="166"/>
      <c r="O225" s="165"/>
      <c r="P225" s="165"/>
      <c r="Q225" s="164"/>
      <c r="R225" s="165"/>
      <c r="S225" s="165"/>
      <c r="T225" s="165"/>
      <c r="U225" s="166"/>
      <c r="V225" s="165"/>
      <c r="W225" s="165"/>
      <c r="X225" s="164"/>
      <c r="Y225" s="165"/>
      <c r="Z225" s="165"/>
      <c r="AA225" s="165"/>
      <c r="AB225" s="166"/>
      <c r="AC225" s="140"/>
    </row>
    <row r="226" spans="1:29" ht="4.5" customHeight="1">
      <c r="A226" s="151"/>
      <c r="B226" s="151"/>
      <c r="C226" s="160"/>
      <c r="D226" s="140"/>
      <c r="E226" s="140"/>
      <c r="F226" s="140"/>
      <c r="G226" s="154"/>
      <c r="H226" s="151"/>
      <c r="I226" s="140"/>
      <c r="J226" s="160"/>
      <c r="K226" s="140"/>
      <c r="L226" s="140"/>
      <c r="M226" s="140"/>
      <c r="N226" s="154"/>
      <c r="O226" s="140"/>
      <c r="P226" s="140"/>
      <c r="Q226" s="160"/>
      <c r="R226" s="140"/>
      <c r="S226" s="140"/>
      <c r="T226" s="140"/>
      <c r="U226" s="154"/>
      <c r="V226" s="140"/>
      <c r="W226" s="140"/>
      <c r="X226" s="160"/>
      <c r="Y226" s="140"/>
      <c r="Z226" s="140"/>
      <c r="AA226" s="140"/>
      <c r="AB226" s="154"/>
      <c r="AC226" s="140"/>
    </row>
    <row r="227" spans="1:29" ht="12" customHeight="1">
      <c r="A227" s="151" t="s">
        <v>470</v>
      </c>
      <c r="B227" s="171">
        <v>64272793</v>
      </c>
      <c r="C227" s="172">
        <v>40.87696328989468</v>
      </c>
      <c r="D227" s="173">
        <v>45.04407487006205</v>
      </c>
      <c r="E227" s="173">
        <v>4.207827097229149</v>
      </c>
      <c r="F227" s="173">
        <v>5.348026496996948</v>
      </c>
      <c r="G227" s="174">
        <v>4.523118245817169</v>
      </c>
      <c r="H227" s="171"/>
      <c r="I227" s="175">
        <v>6778705</v>
      </c>
      <c r="J227" s="172">
        <v>60.70562150145197</v>
      </c>
      <c r="K227" s="173">
        <v>35.29255219101584</v>
      </c>
      <c r="L227" s="173">
        <v>0</v>
      </c>
      <c r="M227" s="173">
        <v>0</v>
      </c>
      <c r="N227" s="174">
        <v>4.001836307532191</v>
      </c>
      <c r="O227" s="175"/>
      <c r="P227" s="175">
        <v>830326</v>
      </c>
      <c r="Q227" s="172">
        <v>84.08528698366666</v>
      </c>
      <c r="R227" s="173">
        <v>15.914713016333344</v>
      </c>
      <c r="S227" s="173">
        <v>0</v>
      </c>
      <c r="T227" s="173">
        <v>0</v>
      </c>
      <c r="U227" s="174">
        <v>9.999999999996123E-06</v>
      </c>
      <c r="V227" s="175"/>
      <c r="W227" s="176">
        <v>62379770</v>
      </c>
      <c r="X227" s="172">
        <v>34.91798543021239</v>
      </c>
      <c r="Y227" s="173">
        <v>36.60962680689589</v>
      </c>
      <c r="Z227" s="173">
        <v>7.923121550464197</v>
      </c>
      <c r="AA227" s="173">
        <v>11.679191827735178</v>
      </c>
      <c r="AB227" s="174">
        <v>8.870084384692346</v>
      </c>
      <c r="AC227" s="140"/>
    </row>
    <row r="228" spans="1:29" ht="12" customHeight="1">
      <c r="A228" s="151" t="s">
        <v>471</v>
      </c>
      <c r="B228" s="171">
        <v>17365900</v>
      </c>
      <c r="C228" s="172">
        <v>48.94792668390351</v>
      </c>
      <c r="D228" s="173">
        <v>37.33013549542494</v>
      </c>
      <c r="E228" s="173">
        <v>9.544405991051429</v>
      </c>
      <c r="F228" s="173">
        <v>0.4121410350169009</v>
      </c>
      <c r="G228" s="174">
        <v>3.7654007946032166</v>
      </c>
      <c r="H228" s="171"/>
      <c r="I228" s="175">
        <v>1493141</v>
      </c>
      <c r="J228" s="172">
        <v>52.87511360280107</v>
      </c>
      <c r="K228" s="173">
        <v>37.322128318758914</v>
      </c>
      <c r="L228" s="173">
        <v>9.756613742439596</v>
      </c>
      <c r="M228" s="173">
        <v>0</v>
      </c>
      <c r="N228" s="174">
        <v>0.04615433600041791</v>
      </c>
      <c r="O228" s="175"/>
      <c r="P228" s="175">
        <v>607025</v>
      </c>
      <c r="Q228" s="172">
        <v>87.27202339277625</v>
      </c>
      <c r="R228" s="173">
        <v>11.678102219842675</v>
      </c>
      <c r="S228" s="173">
        <v>1.0498743873810799</v>
      </c>
      <c r="T228" s="173">
        <v>0</v>
      </c>
      <c r="U228" s="174">
        <v>1.0000000000003062E-05</v>
      </c>
      <c r="V228" s="175"/>
      <c r="W228" s="176">
        <v>20829647</v>
      </c>
      <c r="X228" s="172">
        <v>44.124353139541924</v>
      </c>
      <c r="Y228" s="173">
        <v>30.75826008957329</v>
      </c>
      <c r="Z228" s="173">
        <v>17.521473119539664</v>
      </c>
      <c r="AA228" s="173">
        <v>0.9055986402457996</v>
      </c>
      <c r="AB228" s="174">
        <v>6.690325011099324</v>
      </c>
      <c r="AC228" s="140"/>
    </row>
    <row r="229" spans="1:29" ht="12" customHeight="1">
      <c r="A229" s="151" t="s">
        <v>472</v>
      </c>
      <c r="B229" s="171">
        <v>161884330</v>
      </c>
      <c r="C229" s="172">
        <v>43.29151129080869</v>
      </c>
      <c r="D229" s="173">
        <v>41.90928176927316</v>
      </c>
      <c r="E229" s="173">
        <v>6.678692125420663</v>
      </c>
      <c r="F229" s="173">
        <v>1.9351008216792818</v>
      </c>
      <c r="G229" s="174">
        <v>6.1854239928182055</v>
      </c>
      <c r="H229" s="171"/>
      <c r="I229" s="175">
        <v>11119248</v>
      </c>
      <c r="J229" s="172">
        <v>48.94507254447423</v>
      </c>
      <c r="K229" s="173">
        <v>39.81289921764493</v>
      </c>
      <c r="L229" s="173">
        <v>9.78865657101991</v>
      </c>
      <c r="M229" s="173">
        <v>0</v>
      </c>
      <c r="N229" s="174">
        <v>1.4533816668609245</v>
      </c>
      <c r="O229" s="175"/>
      <c r="P229" s="175">
        <v>1256516</v>
      </c>
      <c r="Q229" s="172">
        <v>91.86958224169051</v>
      </c>
      <c r="R229" s="173">
        <v>6.654033852334551</v>
      </c>
      <c r="S229" s="173">
        <v>1.476383905974934</v>
      </c>
      <c r="T229" s="173">
        <v>0</v>
      </c>
      <c r="U229" s="174">
        <v>9.999999999996123E-06</v>
      </c>
      <c r="V229" s="175"/>
      <c r="W229" s="176">
        <v>268819462</v>
      </c>
      <c r="X229" s="172">
        <v>44.00582834288985</v>
      </c>
      <c r="Y229" s="173">
        <v>30.734706254266666</v>
      </c>
      <c r="Z229" s="173">
        <v>10.028050350015208</v>
      </c>
      <c r="AA229" s="173">
        <v>1.8962388221727786</v>
      </c>
      <c r="AB229" s="174">
        <v>13.335186230655502</v>
      </c>
      <c r="AC229" s="140"/>
    </row>
    <row r="230" spans="1:29" ht="12" customHeight="1">
      <c r="A230" s="151" t="s">
        <v>473</v>
      </c>
      <c r="B230" s="171">
        <v>5958948</v>
      </c>
      <c r="C230" s="172">
        <v>0.5490902085401651</v>
      </c>
      <c r="D230" s="173">
        <v>60.02428616594741</v>
      </c>
      <c r="E230" s="173">
        <v>0.6895176799663296</v>
      </c>
      <c r="F230" s="173">
        <v>6.93793602494937</v>
      </c>
      <c r="G230" s="174">
        <v>31.79917992059672</v>
      </c>
      <c r="H230" s="171"/>
      <c r="I230" s="175">
        <v>179567</v>
      </c>
      <c r="J230" s="172">
        <v>0</v>
      </c>
      <c r="K230" s="173">
        <v>100</v>
      </c>
      <c r="L230" s="173">
        <v>0</v>
      </c>
      <c r="M230" s="173">
        <v>0</v>
      </c>
      <c r="N230" s="174">
        <v>1.0000000000003062E-05</v>
      </c>
      <c r="O230" s="175"/>
      <c r="P230" s="175">
        <v>1157958</v>
      </c>
      <c r="Q230" s="172">
        <v>86.98666100152164</v>
      </c>
      <c r="R230" s="173">
        <v>13.013338998478355</v>
      </c>
      <c r="S230" s="173">
        <v>0</v>
      </c>
      <c r="T230" s="173">
        <v>0</v>
      </c>
      <c r="U230" s="174">
        <v>1.0000000000003062E-05</v>
      </c>
      <c r="V230" s="175"/>
      <c r="W230" s="176">
        <v>7789503</v>
      </c>
      <c r="X230" s="172">
        <v>0.22891062497825598</v>
      </c>
      <c r="Y230" s="173">
        <v>33.426779603268656</v>
      </c>
      <c r="Z230" s="173">
        <v>0.6648947949567514</v>
      </c>
      <c r="AA230" s="173">
        <v>10.89088739037651</v>
      </c>
      <c r="AB230" s="174">
        <v>54.78853758641983</v>
      </c>
      <c r="AC230" s="140"/>
    </row>
    <row r="231" spans="1:29" ht="12" customHeight="1">
      <c r="A231" s="151" t="s">
        <v>474</v>
      </c>
      <c r="B231" s="171">
        <v>29926277</v>
      </c>
      <c r="C231" s="172">
        <v>57.78789991150587</v>
      </c>
      <c r="D231" s="173">
        <v>29.312135953296163</v>
      </c>
      <c r="E231" s="173">
        <v>9.709286591178715</v>
      </c>
      <c r="F231" s="173">
        <v>0.5022007916320497</v>
      </c>
      <c r="G231" s="174">
        <v>2.6884867523872082</v>
      </c>
      <c r="H231" s="171"/>
      <c r="I231" s="175">
        <v>2493427</v>
      </c>
      <c r="J231" s="172">
        <v>67.74282944718253</v>
      </c>
      <c r="K231" s="173">
        <v>19.180910449754496</v>
      </c>
      <c r="L231" s="173">
        <v>12.507484678717283</v>
      </c>
      <c r="M231" s="173">
        <v>0</v>
      </c>
      <c r="N231" s="174">
        <v>0.5687854243456897</v>
      </c>
      <c r="O231" s="175"/>
      <c r="P231" s="175">
        <v>320034</v>
      </c>
      <c r="Q231" s="172">
        <v>62.07121743314773</v>
      </c>
      <c r="R231" s="173">
        <v>32.650905841254364</v>
      </c>
      <c r="S231" s="173">
        <v>5.277876725597905</v>
      </c>
      <c r="T231" s="173">
        <v>0</v>
      </c>
      <c r="U231" s="174">
        <v>1.0000000000003062E-05</v>
      </c>
      <c r="V231" s="175"/>
      <c r="W231" s="176">
        <v>42721965</v>
      </c>
      <c r="X231" s="172">
        <v>55.32732167165064</v>
      </c>
      <c r="Y231" s="173">
        <v>22.600243223831114</v>
      </c>
      <c r="Z231" s="173">
        <v>18.12164538779993</v>
      </c>
      <c r="AA231" s="173">
        <v>0.9664981467963845</v>
      </c>
      <c r="AB231" s="174">
        <v>2.9843015699219357</v>
      </c>
      <c r="AC231" s="140"/>
    </row>
    <row r="232" spans="1:29" ht="12" customHeight="1">
      <c r="A232" s="151" t="s">
        <v>475</v>
      </c>
      <c r="B232" s="171">
        <v>113929873</v>
      </c>
      <c r="C232" s="172">
        <v>60.43253993621146</v>
      </c>
      <c r="D232" s="173">
        <v>19.35140399919519</v>
      </c>
      <c r="E232" s="173">
        <v>13.870499092016017</v>
      </c>
      <c r="F232" s="173">
        <v>0.555687444679237</v>
      </c>
      <c r="G232" s="174">
        <v>5.789879527898096</v>
      </c>
      <c r="H232" s="171"/>
      <c r="I232" s="175">
        <v>18486048</v>
      </c>
      <c r="J232" s="172">
        <v>45.990873765988276</v>
      </c>
      <c r="K232" s="173">
        <v>40.12787373482964</v>
      </c>
      <c r="L232" s="173">
        <v>10.531542490855806</v>
      </c>
      <c r="M232" s="173">
        <v>0</v>
      </c>
      <c r="N232" s="174">
        <v>3.3497200083262793</v>
      </c>
      <c r="O232" s="175"/>
      <c r="P232" s="175">
        <v>504085</v>
      </c>
      <c r="Q232" s="172">
        <v>89.07446164833311</v>
      </c>
      <c r="R232" s="173">
        <v>7.084321096640448</v>
      </c>
      <c r="S232" s="173">
        <v>3.7872581013122786</v>
      </c>
      <c r="T232" s="173">
        <v>0</v>
      </c>
      <c r="U232" s="174">
        <v>0.05396915371415535</v>
      </c>
      <c r="V232" s="175"/>
      <c r="W232" s="176">
        <v>281398762</v>
      </c>
      <c r="X232" s="172">
        <v>42.13735631146807</v>
      </c>
      <c r="Y232" s="173">
        <v>31.256712849362145</v>
      </c>
      <c r="Z232" s="173">
        <v>16.577784730979022</v>
      </c>
      <c r="AA232" s="173">
        <v>0.9540941050764111</v>
      </c>
      <c r="AB232" s="174">
        <v>9.074062003114356</v>
      </c>
      <c r="AC232" s="140"/>
    </row>
    <row r="233" spans="1:29" ht="18" customHeight="1">
      <c r="A233" s="151" t="s">
        <v>476</v>
      </c>
      <c r="B233" s="171">
        <v>1271314621</v>
      </c>
      <c r="C233" s="172">
        <v>49.6115273577114</v>
      </c>
      <c r="D233" s="173">
        <v>32.30137309968057</v>
      </c>
      <c r="E233" s="173">
        <v>11.041197016171184</v>
      </c>
      <c r="F233" s="173">
        <v>2.0974026066833065</v>
      </c>
      <c r="G233" s="174">
        <v>4.948509919753539</v>
      </c>
      <c r="H233" s="171"/>
      <c r="I233" s="175">
        <v>154387351</v>
      </c>
      <c r="J233" s="172">
        <v>50.42875047451264</v>
      </c>
      <c r="K233" s="173">
        <v>33.27505891334323</v>
      </c>
      <c r="L233" s="173">
        <v>14.801786449461135</v>
      </c>
      <c r="M233" s="173">
        <v>0</v>
      </c>
      <c r="N233" s="174">
        <v>1.4944141626829908</v>
      </c>
      <c r="O233" s="175"/>
      <c r="P233" s="175">
        <v>16729858</v>
      </c>
      <c r="Q233" s="172">
        <v>82.39283322070038</v>
      </c>
      <c r="R233" s="173">
        <v>10.157462185273777</v>
      </c>
      <c r="S233" s="173">
        <v>7.4480309396529245</v>
      </c>
      <c r="T233" s="173">
        <v>0</v>
      </c>
      <c r="U233" s="174">
        <v>0.0016836543729181683</v>
      </c>
      <c r="V233" s="175"/>
      <c r="W233" s="176">
        <v>2505532157</v>
      </c>
      <c r="X233" s="172">
        <v>39.13294340528394</v>
      </c>
      <c r="Y233" s="173">
        <v>31.441578061534333</v>
      </c>
      <c r="Z233" s="173">
        <v>16.58972269977535</v>
      </c>
      <c r="AA233" s="173">
        <v>3.4391421303159113</v>
      </c>
      <c r="AB233" s="174">
        <v>9.39662370309046</v>
      </c>
      <c r="AC233" s="140"/>
    </row>
    <row r="234" spans="1:29" ht="3" customHeight="1">
      <c r="A234" s="170"/>
      <c r="B234" s="177"/>
      <c r="C234" s="178"/>
      <c r="D234" s="179"/>
      <c r="E234" s="179"/>
      <c r="F234" s="179"/>
      <c r="G234" s="180"/>
      <c r="H234" s="170"/>
      <c r="I234" s="181"/>
      <c r="J234" s="178"/>
      <c r="K234" s="179"/>
      <c r="L234" s="179"/>
      <c r="M234" s="179"/>
      <c r="N234" s="180"/>
      <c r="O234" s="165"/>
      <c r="P234" s="181"/>
      <c r="Q234" s="178"/>
      <c r="R234" s="179"/>
      <c r="S234" s="179"/>
      <c r="T234" s="179"/>
      <c r="U234" s="180"/>
      <c r="V234" s="165"/>
      <c r="W234" s="182"/>
      <c r="X234" s="178"/>
      <c r="Y234" s="179"/>
      <c r="Z234" s="179"/>
      <c r="AA234" s="179"/>
      <c r="AB234" s="180"/>
      <c r="AC234" s="140"/>
    </row>
    <row r="235" spans="1:29" ht="3" customHeight="1">
      <c r="A235" s="151"/>
      <c r="B235" s="171"/>
      <c r="C235" s="172"/>
      <c r="D235" s="173"/>
      <c r="E235" s="173"/>
      <c r="F235" s="173"/>
      <c r="G235" s="174"/>
      <c r="H235" s="151"/>
      <c r="I235" s="175"/>
      <c r="J235" s="172"/>
      <c r="K235" s="173"/>
      <c r="L235" s="173"/>
      <c r="M235" s="173"/>
      <c r="N235" s="174"/>
      <c r="O235" s="140"/>
      <c r="P235" s="175"/>
      <c r="Q235" s="172"/>
      <c r="R235" s="173"/>
      <c r="S235" s="173"/>
      <c r="T235" s="173"/>
      <c r="U235" s="174"/>
      <c r="V235" s="140"/>
      <c r="W235" s="176"/>
      <c r="X235" s="172"/>
      <c r="Y235" s="173"/>
      <c r="Z235" s="173"/>
      <c r="AA235" s="173"/>
      <c r="AB235" s="174"/>
      <c r="AC235" s="140"/>
    </row>
    <row r="236" spans="1:29" ht="12" customHeight="1">
      <c r="A236" s="151" t="s">
        <v>477</v>
      </c>
      <c r="B236" s="171">
        <v>59475</v>
      </c>
      <c r="C236" s="172">
        <v>0</v>
      </c>
      <c r="D236" s="173">
        <v>0</v>
      </c>
      <c r="E236" s="173">
        <v>0</v>
      </c>
      <c r="F236" s="173">
        <v>7.576292559899117</v>
      </c>
      <c r="G236" s="174">
        <v>92.42371744010089</v>
      </c>
      <c r="H236" s="171"/>
      <c r="I236" s="175">
        <v>91</v>
      </c>
      <c r="J236" s="172">
        <v>0</v>
      </c>
      <c r="K236" s="173">
        <v>0</v>
      </c>
      <c r="L236" s="173">
        <v>0</v>
      </c>
      <c r="M236" s="173">
        <v>0</v>
      </c>
      <c r="N236" s="174">
        <v>100.00001</v>
      </c>
      <c r="O236" s="175"/>
      <c r="P236" s="175">
        <v>0</v>
      </c>
      <c r="Q236" s="172" t="s">
        <v>622</v>
      </c>
      <c r="R236" s="173" t="s">
        <v>622</v>
      </c>
      <c r="S236" s="173" t="s">
        <v>622</v>
      </c>
      <c r="T236" s="173" t="s">
        <v>622</v>
      </c>
      <c r="U236" s="174" t="s">
        <v>622</v>
      </c>
      <c r="V236" s="175"/>
      <c r="W236" s="176">
        <v>78729</v>
      </c>
      <c r="X236" s="172">
        <v>0</v>
      </c>
      <c r="Y236" s="173">
        <v>0</v>
      </c>
      <c r="Z236" s="173">
        <v>0</v>
      </c>
      <c r="AA236" s="173">
        <v>9.056383289512123</v>
      </c>
      <c r="AB236" s="174">
        <v>90.94362671048788</v>
      </c>
      <c r="AC236" s="140"/>
    </row>
    <row r="237" spans="1:29" ht="12" customHeight="1">
      <c r="A237" s="151" t="s">
        <v>478</v>
      </c>
      <c r="B237" s="171">
        <v>48965919</v>
      </c>
      <c r="C237" s="172">
        <v>37.027651824527176</v>
      </c>
      <c r="D237" s="173">
        <v>25.855840671549533</v>
      </c>
      <c r="E237" s="173">
        <v>2.8728164991654705</v>
      </c>
      <c r="F237" s="173">
        <v>15.79593757854315</v>
      </c>
      <c r="G237" s="174">
        <v>18.44776342621467</v>
      </c>
      <c r="H237" s="171"/>
      <c r="I237" s="175">
        <v>3126238</v>
      </c>
      <c r="J237" s="172">
        <v>37.30563699884654</v>
      </c>
      <c r="K237" s="173">
        <v>49.58771533069459</v>
      </c>
      <c r="L237" s="173">
        <v>10.319143967925667</v>
      </c>
      <c r="M237" s="173">
        <v>0</v>
      </c>
      <c r="N237" s="174">
        <v>2.7875137025332046</v>
      </c>
      <c r="O237" s="175"/>
      <c r="P237" s="175">
        <v>1341797</v>
      </c>
      <c r="Q237" s="172">
        <v>98.76404552998703</v>
      </c>
      <c r="R237" s="173">
        <v>1.2043550551983646</v>
      </c>
      <c r="S237" s="173">
        <v>0.03159941481461056</v>
      </c>
      <c r="T237" s="173">
        <v>0</v>
      </c>
      <c r="U237" s="174">
        <v>9.999999999996123E-06</v>
      </c>
      <c r="V237" s="175"/>
      <c r="W237" s="176">
        <v>71089806</v>
      </c>
      <c r="X237" s="172">
        <v>22.841578720864703</v>
      </c>
      <c r="Y237" s="173">
        <v>25.35441579345427</v>
      </c>
      <c r="Z237" s="173">
        <v>3.462623037682787</v>
      </c>
      <c r="AA237" s="173">
        <v>21.66827125678188</v>
      </c>
      <c r="AB237" s="174">
        <v>26.67312119121636</v>
      </c>
      <c r="AC237" s="140"/>
    </row>
    <row r="238" spans="1:29" ht="12" customHeight="1">
      <c r="A238" s="151" t="s">
        <v>479</v>
      </c>
      <c r="B238" s="171">
        <v>48841</v>
      </c>
      <c r="C238" s="172">
        <v>1.1977641735427202</v>
      </c>
      <c r="D238" s="173">
        <v>36.3833664339387</v>
      </c>
      <c r="E238" s="173">
        <v>15.507462992158228</v>
      </c>
      <c r="F238" s="173">
        <v>8.017853852296227</v>
      </c>
      <c r="G238" s="174">
        <v>38.893562548064125</v>
      </c>
      <c r="H238" s="171"/>
      <c r="I238" s="175">
        <v>1018</v>
      </c>
      <c r="J238" s="172">
        <v>0</v>
      </c>
      <c r="K238" s="173">
        <v>0</v>
      </c>
      <c r="L238" s="173">
        <v>0</v>
      </c>
      <c r="M238" s="173">
        <v>0</v>
      </c>
      <c r="N238" s="174">
        <v>100.00001</v>
      </c>
      <c r="O238" s="175"/>
      <c r="P238" s="175">
        <v>0</v>
      </c>
      <c r="Q238" s="172" t="s">
        <v>622</v>
      </c>
      <c r="R238" s="173" t="s">
        <v>622</v>
      </c>
      <c r="S238" s="173" t="s">
        <v>622</v>
      </c>
      <c r="T238" s="173" t="s">
        <v>622</v>
      </c>
      <c r="U238" s="174" t="s">
        <v>622</v>
      </c>
      <c r="V238" s="175"/>
      <c r="W238" s="176">
        <v>104635</v>
      </c>
      <c r="X238" s="172">
        <v>0.2437043054427295</v>
      </c>
      <c r="Y238" s="173">
        <v>16.003249390739235</v>
      </c>
      <c r="Z238" s="173">
        <v>11.61370478329431</v>
      </c>
      <c r="AA238" s="173">
        <v>13.646485401634253</v>
      </c>
      <c r="AB238" s="174">
        <v>58.492866118889474</v>
      </c>
      <c r="AC238" s="140"/>
    </row>
    <row r="239" spans="1:29" ht="12" customHeight="1">
      <c r="A239" s="151" t="s">
        <v>480</v>
      </c>
      <c r="B239" s="171">
        <v>4620569</v>
      </c>
      <c r="C239" s="172">
        <v>79.0792432706881</v>
      </c>
      <c r="D239" s="173">
        <v>11.303759342193569</v>
      </c>
      <c r="E239" s="173">
        <v>8.567321470580788</v>
      </c>
      <c r="F239" s="173">
        <v>0.2256215630585757</v>
      </c>
      <c r="G239" s="174">
        <v>0.8240643534789763</v>
      </c>
      <c r="H239" s="171"/>
      <c r="I239" s="175">
        <v>100848</v>
      </c>
      <c r="J239" s="172">
        <v>63.81980802792321</v>
      </c>
      <c r="K239" s="173">
        <v>25.742701887989845</v>
      </c>
      <c r="L239" s="173">
        <v>7.376447723306362</v>
      </c>
      <c r="M239" s="173">
        <v>0</v>
      </c>
      <c r="N239" s="174">
        <v>3.0610523607805806</v>
      </c>
      <c r="O239" s="175"/>
      <c r="P239" s="175">
        <v>61536</v>
      </c>
      <c r="Q239" s="172">
        <v>56.199622984919394</v>
      </c>
      <c r="R239" s="173">
        <v>43.7792511700468</v>
      </c>
      <c r="S239" s="173">
        <v>0.02112584503380135</v>
      </c>
      <c r="T239" s="173">
        <v>0</v>
      </c>
      <c r="U239" s="174">
        <v>9.999999999996123E-06</v>
      </c>
      <c r="V239" s="175"/>
      <c r="W239" s="176">
        <v>6531021</v>
      </c>
      <c r="X239" s="172">
        <v>60.74728591440756</v>
      </c>
      <c r="Y239" s="173">
        <v>10.369312853227695</v>
      </c>
      <c r="Z239" s="173">
        <v>26.99654464439787</v>
      </c>
      <c r="AA239" s="173">
        <v>0.720117114919704</v>
      </c>
      <c r="AB239" s="174">
        <v>1.16674947304717</v>
      </c>
      <c r="AC239" s="140"/>
    </row>
    <row r="240" spans="1:29" ht="12" customHeight="1">
      <c r="A240" s="151" t="s">
        <v>481</v>
      </c>
      <c r="B240" s="171">
        <v>5092989</v>
      </c>
      <c r="C240" s="172">
        <v>0.12244283268626734</v>
      </c>
      <c r="D240" s="173">
        <v>47.480055425212974</v>
      </c>
      <c r="E240" s="173">
        <v>10.006481459119586</v>
      </c>
      <c r="F240" s="173">
        <v>0</v>
      </c>
      <c r="G240" s="174">
        <v>42.39103028298117</v>
      </c>
      <c r="H240" s="171"/>
      <c r="I240" s="175">
        <v>10134</v>
      </c>
      <c r="J240" s="172">
        <v>0</v>
      </c>
      <c r="K240" s="173">
        <v>0</v>
      </c>
      <c r="L240" s="173">
        <v>0</v>
      </c>
      <c r="M240" s="173">
        <v>0</v>
      </c>
      <c r="N240" s="174">
        <v>100.00001</v>
      </c>
      <c r="O240" s="175"/>
      <c r="P240" s="175">
        <v>4689</v>
      </c>
      <c r="Q240" s="172">
        <v>0</v>
      </c>
      <c r="R240" s="173">
        <v>0</v>
      </c>
      <c r="S240" s="173">
        <v>0</v>
      </c>
      <c r="T240" s="173">
        <v>0</v>
      </c>
      <c r="U240" s="174">
        <v>100.00001</v>
      </c>
      <c r="V240" s="175"/>
      <c r="W240" s="176">
        <v>4212622</v>
      </c>
      <c r="X240" s="172">
        <v>0.043322187464244356</v>
      </c>
      <c r="Y240" s="173">
        <v>20.394400447037498</v>
      </c>
      <c r="Z240" s="173">
        <v>7.581691402646618</v>
      </c>
      <c r="AA240" s="173">
        <v>0</v>
      </c>
      <c r="AB240" s="174">
        <v>71.98059596285164</v>
      </c>
      <c r="AC240" s="140"/>
    </row>
    <row r="241" spans="1:29" ht="12" customHeight="1">
      <c r="A241" s="151" t="s">
        <v>482</v>
      </c>
      <c r="B241" s="171">
        <v>6818636</v>
      </c>
      <c r="C241" s="172">
        <v>47.4532589802418</v>
      </c>
      <c r="D241" s="173">
        <v>5.970328963153334</v>
      </c>
      <c r="E241" s="173">
        <v>4.964101324663759</v>
      </c>
      <c r="F241" s="173">
        <v>2.3916220194185467</v>
      </c>
      <c r="G241" s="174">
        <v>39.22069871252256</v>
      </c>
      <c r="H241" s="171"/>
      <c r="I241" s="175">
        <v>678532</v>
      </c>
      <c r="J241" s="172">
        <v>75.72760017213632</v>
      </c>
      <c r="K241" s="173">
        <v>0</v>
      </c>
      <c r="L241" s="173">
        <v>23.10414247227839</v>
      </c>
      <c r="M241" s="173">
        <v>0</v>
      </c>
      <c r="N241" s="174">
        <v>1.168267355585293</v>
      </c>
      <c r="O241" s="175"/>
      <c r="P241" s="175">
        <v>1635</v>
      </c>
      <c r="Q241" s="172">
        <v>88.25688073394495</v>
      </c>
      <c r="R241" s="173">
        <v>0</v>
      </c>
      <c r="S241" s="173">
        <v>11.743119266055047</v>
      </c>
      <c r="T241" s="173">
        <v>0</v>
      </c>
      <c r="U241" s="174">
        <v>1.0000000000003062E-05</v>
      </c>
      <c r="V241" s="175"/>
      <c r="W241" s="176">
        <v>6556334</v>
      </c>
      <c r="X241" s="172">
        <v>24.176025809545397</v>
      </c>
      <c r="Y241" s="173">
        <v>2.4841016336263526</v>
      </c>
      <c r="Z241" s="173">
        <v>5.521240986197469</v>
      </c>
      <c r="AA241" s="173">
        <v>3.8238442397840013</v>
      </c>
      <c r="AB241" s="174">
        <v>63.99479733084678</v>
      </c>
      <c r="AC241" s="140"/>
    </row>
    <row r="242" spans="1:29" ht="12" customHeight="1">
      <c r="A242" s="151" t="s">
        <v>483</v>
      </c>
      <c r="B242" s="171">
        <v>1482491</v>
      </c>
      <c r="C242" s="172">
        <v>97.54662928813732</v>
      </c>
      <c r="D242" s="173">
        <v>0</v>
      </c>
      <c r="E242" s="173">
        <v>0.12323852219001667</v>
      </c>
      <c r="F242" s="173">
        <v>0</v>
      </c>
      <c r="G242" s="174">
        <v>2.330142189672652</v>
      </c>
      <c r="H242" s="171"/>
      <c r="I242" s="175">
        <v>468262</v>
      </c>
      <c r="J242" s="172">
        <v>99.24636207934874</v>
      </c>
      <c r="K242" s="173">
        <v>0</v>
      </c>
      <c r="L242" s="173">
        <v>0</v>
      </c>
      <c r="M242" s="173">
        <v>0</v>
      </c>
      <c r="N242" s="174">
        <v>0.7536479206512593</v>
      </c>
      <c r="O242" s="175"/>
      <c r="P242" s="175">
        <v>84206</v>
      </c>
      <c r="Q242" s="172">
        <v>100</v>
      </c>
      <c r="R242" s="173">
        <v>0</v>
      </c>
      <c r="S242" s="173">
        <v>0</v>
      </c>
      <c r="T242" s="173">
        <v>0</v>
      </c>
      <c r="U242" s="174">
        <v>1.0000000000003062E-05</v>
      </c>
      <c r="V242" s="175"/>
      <c r="W242" s="176">
        <v>1775191</v>
      </c>
      <c r="X242" s="172">
        <v>96.08797025221511</v>
      </c>
      <c r="Y242" s="173">
        <v>0</v>
      </c>
      <c r="Z242" s="173">
        <v>0.14066092043053396</v>
      </c>
      <c r="AA242" s="173">
        <v>0</v>
      </c>
      <c r="AB242" s="174">
        <v>3.7713788273543525</v>
      </c>
      <c r="AC242" s="140"/>
    </row>
    <row r="243" spans="1:29" ht="12" customHeight="1">
      <c r="A243" s="151" t="s">
        <v>484</v>
      </c>
      <c r="B243" s="171">
        <v>289501052</v>
      </c>
      <c r="C243" s="172">
        <v>47.72728459722488</v>
      </c>
      <c r="D243" s="173">
        <v>26.769573880512187</v>
      </c>
      <c r="E243" s="173">
        <v>7.480449846517311</v>
      </c>
      <c r="F243" s="173">
        <v>1.2892181131003282</v>
      </c>
      <c r="G243" s="174">
        <v>16.733483562645294</v>
      </c>
      <c r="H243" s="171"/>
      <c r="I243" s="175">
        <v>37132238</v>
      </c>
      <c r="J243" s="172">
        <v>52.513594790596784</v>
      </c>
      <c r="K243" s="173">
        <v>31.760816571303888</v>
      </c>
      <c r="L243" s="173">
        <v>15.086669432636945</v>
      </c>
      <c r="M243" s="173">
        <v>0</v>
      </c>
      <c r="N243" s="174">
        <v>0.6389292054623802</v>
      </c>
      <c r="O243" s="175"/>
      <c r="P243" s="175">
        <v>4593702</v>
      </c>
      <c r="Q243" s="172">
        <v>89.67895610120117</v>
      </c>
      <c r="R243" s="173">
        <v>9.753723685167214</v>
      </c>
      <c r="S243" s="173">
        <v>0.5377362310398018</v>
      </c>
      <c r="T243" s="173">
        <v>0</v>
      </c>
      <c r="U243" s="174">
        <v>0.029593982591818106</v>
      </c>
      <c r="V243" s="175"/>
      <c r="W243" s="176">
        <v>443275471</v>
      </c>
      <c r="X243" s="172">
        <v>31.318435844603727</v>
      </c>
      <c r="Y243" s="173">
        <v>19.967834403361337</v>
      </c>
      <c r="Z243" s="173">
        <v>8.742661964257437</v>
      </c>
      <c r="AA243" s="173">
        <v>3.1566050718831677</v>
      </c>
      <c r="AB243" s="174">
        <v>36.81447271589433</v>
      </c>
      <c r="AC243" s="140"/>
    </row>
    <row r="244" spans="1:29" ht="12" customHeight="1">
      <c r="A244" s="151" t="s">
        <v>485</v>
      </c>
      <c r="B244" s="171">
        <v>1111</v>
      </c>
      <c r="C244" s="172">
        <v>0</v>
      </c>
      <c r="D244" s="173">
        <v>0</v>
      </c>
      <c r="E244" s="173">
        <v>0</v>
      </c>
      <c r="F244" s="173">
        <v>0</v>
      </c>
      <c r="G244" s="174">
        <v>100.00001</v>
      </c>
      <c r="H244" s="171"/>
      <c r="I244" s="175">
        <v>0</v>
      </c>
      <c r="J244" s="172" t="s">
        <v>622</v>
      </c>
      <c r="K244" s="173" t="s">
        <v>622</v>
      </c>
      <c r="L244" s="173" t="s">
        <v>622</v>
      </c>
      <c r="M244" s="173" t="s">
        <v>622</v>
      </c>
      <c r="N244" s="174" t="s">
        <v>622</v>
      </c>
      <c r="O244" s="175"/>
      <c r="P244" s="175">
        <v>0</v>
      </c>
      <c r="Q244" s="172" t="s">
        <v>622</v>
      </c>
      <c r="R244" s="173" t="s">
        <v>622</v>
      </c>
      <c r="S244" s="173" t="s">
        <v>622</v>
      </c>
      <c r="T244" s="173" t="s">
        <v>622</v>
      </c>
      <c r="U244" s="174" t="s">
        <v>622</v>
      </c>
      <c r="V244" s="175"/>
      <c r="W244" s="176">
        <v>3534</v>
      </c>
      <c r="X244" s="172">
        <v>0</v>
      </c>
      <c r="Y244" s="173">
        <v>0</v>
      </c>
      <c r="Z244" s="173">
        <v>0</v>
      </c>
      <c r="AA244" s="173">
        <v>0</v>
      </c>
      <c r="AB244" s="174">
        <v>100.00001</v>
      </c>
      <c r="AC244" s="140"/>
    </row>
    <row r="245" spans="1:29" ht="12" customHeight="1">
      <c r="A245" s="151" t="s">
        <v>486</v>
      </c>
      <c r="B245" s="171">
        <v>104845144</v>
      </c>
      <c r="C245" s="172">
        <v>68.68285478247805</v>
      </c>
      <c r="D245" s="173">
        <v>13.871103081321534</v>
      </c>
      <c r="E245" s="173">
        <v>13.267371734450572</v>
      </c>
      <c r="F245" s="173">
        <v>0.10856582923859592</v>
      </c>
      <c r="G245" s="174">
        <v>4.070114572511246</v>
      </c>
      <c r="H245" s="171"/>
      <c r="I245" s="175">
        <v>9867877</v>
      </c>
      <c r="J245" s="172">
        <v>64.0709648083372</v>
      </c>
      <c r="K245" s="173">
        <v>16.53389072441823</v>
      </c>
      <c r="L245" s="173">
        <v>18.328613135327892</v>
      </c>
      <c r="M245" s="173">
        <v>0</v>
      </c>
      <c r="N245" s="174">
        <v>1.0665413319166828</v>
      </c>
      <c r="O245" s="175"/>
      <c r="P245" s="175">
        <v>283409</v>
      </c>
      <c r="Q245" s="172">
        <v>39.950742566396976</v>
      </c>
      <c r="R245" s="173">
        <v>49.06301493601121</v>
      </c>
      <c r="S245" s="173">
        <v>1.7314199619630992</v>
      </c>
      <c r="T245" s="173">
        <v>0</v>
      </c>
      <c r="U245" s="174">
        <v>9.25483253562872</v>
      </c>
      <c r="V245" s="175"/>
      <c r="W245" s="176">
        <v>296745805</v>
      </c>
      <c r="X245" s="172">
        <v>51.43820381892172</v>
      </c>
      <c r="Y245" s="173">
        <v>19.911129998956515</v>
      </c>
      <c r="Z245" s="173">
        <v>16.83918665674145</v>
      </c>
      <c r="AA245" s="173">
        <v>0.605349079829452</v>
      </c>
      <c r="AB245" s="174">
        <v>11.206140445550865</v>
      </c>
      <c r="AC245" s="140"/>
    </row>
    <row r="246" spans="1:29" ht="12" customHeight="1">
      <c r="A246" s="151" t="s">
        <v>487</v>
      </c>
      <c r="B246" s="171">
        <v>634454357</v>
      </c>
      <c r="C246" s="172">
        <v>30.18899167241435</v>
      </c>
      <c r="D246" s="173">
        <v>48.283943300274316</v>
      </c>
      <c r="E246" s="173">
        <v>6.096756302991233</v>
      </c>
      <c r="F246" s="173">
        <v>5.69911367162382</v>
      </c>
      <c r="G246" s="174">
        <v>9.73120505269628</v>
      </c>
      <c r="H246" s="171"/>
      <c r="I246" s="175">
        <v>34290422</v>
      </c>
      <c r="J246" s="172">
        <v>32.80176604417409</v>
      </c>
      <c r="K246" s="173">
        <v>57.65135232223155</v>
      </c>
      <c r="L246" s="173">
        <v>5.763504456142301</v>
      </c>
      <c r="M246" s="173">
        <v>0</v>
      </c>
      <c r="N246" s="174">
        <v>3.7833871774520595</v>
      </c>
      <c r="O246" s="175"/>
      <c r="P246" s="175">
        <v>9533851</v>
      </c>
      <c r="Q246" s="172">
        <v>89.62011258619418</v>
      </c>
      <c r="R246" s="173">
        <v>8.645100495067522</v>
      </c>
      <c r="S246" s="173">
        <v>1.7331191771299972</v>
      </c>
      <c r="T246" s="173">
        <v>0</v>
      </c>
      <c r="U246" s="174">
        <v>0.0016777416082965901</v>
      </c>
      <c r="V246" s="175"/>
      <c r="W246" s="176">
        <v>1004308907</v>
      </c>
      <c r="X246" s="172">
        <v>25.49953139069392</v>
      </c>
      <c r="Y246" s="173">
        <v>48.28928784956002</v>
      </c>
      <c r="Z246" s="173">
        <v>6.299403854634937</v>
      </c>
      <c r="AA246" s="173">
        <v>8.653418026491723</v>
      </c>
      <c r="AB246" s="174">
        <v>11.258368878619404</v>
      </c>
      <c r="AC246" s="140"/>
    </row>
    <row r="247" spans="1:29" ht="12" customHeight="1">
      <c r="A247" s="151" t="s">
        <v>488</v>
      </c>
      <c r="B247" s="171">
        <v>60115294</v>
      </c>
      <c r="C247" s="172">
        <v>38.52520292090728</v>
      </c>
      <c r="D247" s="173">
        <v>38.17675748204775</v>
      </c>
      <c r="E247" s="173">
        <v>13.706189310161237</v>
      </c>
      <c r="F247" s="173">
        <v>1.2223694689075295</v>
      </c>
      <c r="G247" s="174">
        <v>8.369490817976205</v>
      </c>
      <c r="H247" s="171"/>
      <c r="I247" s="175">
        <v>10449561</v>
      </c>
      <c r="J247" s="172">
        <v>53.99403860123885</v>
      </c>
      <c r="K247" s="173">
        <v>23.141862131815873</v>
      </c>
      <c r="L247" s="173">
        <v>21.561757474787697</v>
      </c>
      <c r="M247" s="173">
        <v>0</v>
      </c>
      <c r="N247" s="174">
        <v>1.3023517921575845</v>
      </c>
      <c r="O247" s="175"/>
      <c r="P247" s="175">
        <v>1170633</v>
      </c>
      <c r="Q247" s="172">
        <v>83.58213035169861</v>
      </c>
      <c r="R247" s="173">
        <v>8.563315744558713</v>
      </c>
      <c r="S247" s="173">
        <v>6.867481097833394</v>
      </c>
      <c r="T247" s="173">
        <v>0</v>
      </c>
      <c r="U247" s="174">
        <v>0.9870828059092815</v>
      </c>
      <c r="V247" s="175"/>
      <c r="W247" s="176">
        <v>117165631</v>
      </c>
      <c r="X247" s="172">
        <v>37.422787404268746</v>
      </c>
      <c r="Y247" s="173">
        <v>23.039776058561063</v>
      </c>
      <c r="Z247" s="173">
        <v>19.7676125689111</v>
      </c>
      <c r="AA247" s="173">
        <v>2.5533801802339116</v>
      </c>
      <c r="AB247" s="174">
        <v>17.216453788025177</v>
      </c>
      <c r="AC247" s="140"/>
    </row>
    <row r="248" spans="1:29" ht="12" customHeight="1">
      <c r="A248" s="151" t="s">
        <v>489</v>
      </c>
      <c r="B248" s="171">
        <v>368321390</v>
      </c>
      <c r="C248" s="172">
        <v>49.286533426690205</v>
      </c>
      <c r="D248" s="173">
        <v>32.17526519434562</v>
      </c>
      <c r="E248" s="173">
        <v>10.751278659108014</v>
      </c>
      <c r="F248" s="173">
        <v>0.2965222845189632</v>
      </c>
      <c r="G248" s="174">
        <v>7.490410435337193</v>
      </c>
      <c r="H248" s="171"/>
      <c r="I248" s="175">
        <v>29618257</v>
      </c>
      <c r="J248" s="172">
        <v>38.78180610020367</v>
      </c>
      <c r="K248" s="173">
        <v>39.77691192293996</v>
      </c>
      <c r="L248" s="173">
        <v>12.803967498830199</v>
      </c>
      <c r="M248" s="173">
        <v>0</v>
      </c>
      <c r="N248" s="174">
        <v>8.637324478026171</v>
      </c>
      <c r="O248" s="175"/>
      <c r="P248" s="175">
        <v>22877254</v>
      </c>
      <c r="Q248" s="172">
        <v>98.56697836200097</v>
      </c>
      <c r="R248" s="173">
        <v>1.0937851194903025</v>
      </c>
      <c r="S248" s="173">
        <v>0.3392365185087336</v>
      </c>
      <c r="T248" s="173">
        <v>0</v>
      </c>
      <c r="U248" s="174">
        <v>1.0000000000003062E-05</v>
      </c>
      <c r="V248" s="175"/>
      <c r="W248" s="176">
        <v>1129031402</v>
      </c>
      <c r="X248" s="172">
        <v>33.104382069259756</v>
      </c>
      <c r="Y248" s="173">
        <v>31.86600863028963</v>
      </c>
      <c r="Z248" s="173">
        <v>16.02003776685035</v>
      </c>
      <c r="AA248" s="173">
        <v>1.022493703855369</v>
      </c>
      <c r="AB248" s="174">
        <v>17.987087829744898</v>
      </c>
      <c r="AC248" s="140"/>
    </row>
    <row r="249" spans="1:29" ht="12" customHeight="1">
      <c r="A249" s="151" t="s">
        <v>490</v>
      </c>
      <c r="B249" s="171">
        <v>0</v>
      </c>
      <c r="C249" s="172" t="s">
        <v>622</v>
      </c>
      <c r="D249" s="173" t="s">
        <v>622</v>
      </c>
      <c r="E249" s="173" t="s">
        <v>622</v>
      </c>
      <c r="F249" s="173" t="s">
        <v>622</v>
      </c>
      <c r="G249" s="174" t="s">
        <v>622</v>
      </c>
      <c r="H249" s="171"/>
      <c r="I249" s="175">
        <v>0</v>
      </c>
      <c r="J249" s="172" t="s">
        <v>622</v>
      </c>
      <c r="K249" s="173" t="s">
        <v>622</v>
      </c>
      <c r="L249" s="173" t="s">
        <v>622</v>
      </c>
      <c r="M249" s="173" t="s">
        <v>622</v>
      </c>
      <c r="N249" s="174" t="s">
        <v>622</v>
      </c>
      <c r="O249" s="175"/>
      <c r="P249" s="175">
        <v>0</v>
      </c>
      <c r="Q249" s="172" t="s">
        <v>622</v>
      </c>
      <c r="R249" s="173" t="s">
        <v>622</v>
      </c>
      <c r="S249" s="173" t="s">
        <v>622</v>
      </c>
      <c r="T249" s="173" t="s">
        <v>622</v>
      </c>
      <c r="U249" s="174" t="s">
        <v>622</v>
      </c>
      <c r="V249" s="175"/>
      <c r="W249" s="176">
        <v>0</v>
      </c>
      <c r="X249" s="172" t="s">
        <v>622</v>
      </c>
      <c r="Y249" s="173" t="s">
        <v>622</v>
      </c>
      <c r="Z249" s="173" t="s">
        <v>622</v>
      </c>
      <c r="AA249" s="173" t="s">
        <v>622</v>
      </c>
      <c r="AB249" s="174" t="s">
        <v>622</v>
      </c>
      <c r="AC249" s="140"/>
    </row>
    <row r="250" spans="1:29" ht="12" customHeight="1">
      <c r="A250" s="151" t="s">
        <v>491</v>
      </c>
      <c r="B250" s="171">
        <v>104298</v>
      </c>
      <c r="C250" s="172">
        <v>0.002876373468331128</v>
      </c>
      <c r="D250" s="173">
        <v>0</v>
      </c>
      <c r="E250" s="173">
        <v>0</v>
      </c>
      <c r="F250" s="173">
        <v>5.163090375654375</v>
      </c>
      <c r="G250" s="174">
        <v>94.8340432508773</v>
      </c>
      <c r="H250" s="171"/>
      <c r="I250" s="175">
        <v>80264</v>
      </c>
      <c r="J250" s="172">
        <v>0</v>
      </c>
      <c r="K250" s="173">
        <v>0</v>
      </c>
      <c r="L250" s="173">
        <v>94.9840526263331</v>
      </c>
      <c r="M250" s="173">
        <v>0</v>
      </c>
      <c r="N250" s="174">
        <v>5.015957373666899</v>
      </c>
      <c r="O250" s="175"/>
      <c r="P250" s="175">
        <v>0</v>
      </c>
      <c r="Q250" s="172" t="s">
        <v>622</v>
      </c>
      <c r="R250" s="173" t="s">
        <v>622</v>
      </c>
      <c r="S250" s="173" t="s">
        <v>622</v>
      </c>
      <c r="T250" s="173" t="s">
        <v>622</v>
      </c>
      <c r="U250" s="174" t="s">
        <v>622</v>
      </c>
      <c r="V250" s="175"/>
      <c r="W250" s="176">
        <v>246668</v>
      </c>
      <c r="X250" s="172">
        <v>0.0008108064280733618</v>
      </c>
      <c r="Y250" s="173">
        <v>0</v>
      </c>
      <c r="Z250" s="173">
        <v>41.21004751325668</v>
      </c>
      <c r="AA250" s="173">
        <v>6.433749006762126</v>
      </c>
      <c r="AB250" s="174">
        <v>52.355402673553115</v>
      </c>
      <c r="AC250" s="140"/>
    </row>
    <row r="251" spans="1:29" ht="12" customHeight="1">
      <c r="A251" s="151" t="s">
        <v>492</v>
      </c>
      <c r="B251" s="171">
        <v>226113818</v>
      </c>
      <c r="C251" s="172">
        <v>39.17554742275857</v>
      </c>
      <c r="D251" s="173">
        <v>43.0507267804394</v>
      </c>
      <c r="E251" s="173">
        <v>14.115909537204843</v>
      </c>
      <c r="F251" s="173">
        <v>0.17515603579786532</v>
      </c>
      <c r="G251" s="174">
        <v>3.482670223799326</v>
      </c>
      <c r="H251" s="171"/>
      <c r="I251" s="175">
        <v>72990788</v>
      </c>
      <c r="J251" s="172">
        <v>42.534579843144044</v>
      </c>
      <c r="K251" s="173">
        <v>38.61014899578834</v>
      </c>
      <c r="L251" s="173">
        <v>17.290743593561423</v>
      </c>
      <c r="M251" s="173">
        <v>0</v>
      </c>
      <c r="N251" s="174">
        <v>1.5645375675061899</v>
      </c>
      <c r="O251" s="175"/>
      <c r="P251" s="175">
        <v>5700292</v>
      </c>
      <c r="Q251" s="172">
        <v>90.10427886852112</v>
      </c>
      <c r="R251" s="173">
        <v>8.690642514453646</v>
      </c>
      <c r="S251" s="173">
        <v>1.1212408066113104</v>
      </c>
      <c r="T251" s="173">
        <v>0</v>
      </c>
      <c r="U251" s="174">
        <v>0.08384781041392265</v>
      </c>
      <c r="V251" s="175"/>
      <c r="W251" s="176">
        <v>526673803</v>
      </c>
      <c r="X251" s="172">
        <v>37.705212385511416</v>
      </c>
      <c r="Y251" s="173">
        <v>34.22997099401962</v>
      </c>
      <c r="Z251" s="173">
        <v>18.955297649387738</v>
      </c>
      <c r="AA251" s="173">
        <v>0.7069087125261858</v>
      </c>
      <c r="AB251" s="174">
        <v>8.402620258555046</v>
      </c>
      <c r="AC251" s="140"/>
    </row>
    <row r="252" spans="1:29" ht="12" customHeight="1">
      <c r="A252" s="151" t="s">
        <v>493</v>
      </c>
      <c r="B252" s="171">
        <v>2799909</v>
      </c>
      <c r="C252" s="172">
        <v>32.64631100510766</v>
      </c>
      <c r="D252" s="173">
        <v>32.70574150802758</v>
      </c>
      <c r="E252" s="173">
        <v>8.81082206600286</v>
      </c>
      <c r="F252" s="173">
        <v>5.50214310536521</v>
      </c>
      <c r="G252" s="174">
        <v>20.33499231549668</v>
      </c>
      <c r="H252" s="171"/>
      <c r="I252" s="175">
        <v>259434</v>
      </c>
      <c r="J252" s="172">
        <v>85.0212385423653</v>
      </c>
      <c r="K252" s="173">
        <v>0.06629817217481132</v>
      </c>
      <c r="L252" s="173">
        <v>0</v>
      </c>
      <c r="M252" s="173">
        <v>0</v>
      </c>
      <c r="N252" s="174">
        <v>14.912473285459885</v>
      </c>
      <c r="O252" s="175"/>
      <c r="P252" s="175">
        <v>0</v>
      </c>
      <c r="Q252" s="172" t="s">
        <v>622</v>
      </c>
      <c r="R252" s="173" t="s">
        <v>622</v>
      </c>
      <c r="S252" s="173" t="s">
        <v>622</v>
      </c>
      <c r="T252" s="173" t="s">
        <v>622</v>
      </c>
      <c r="U252" s="174" t="s">
        <v>622</v>
      </c>
      <c r="V252" s="175"/>
      <c r="W252" s="176">
        <v>2188025</v>
      </c>
      <c r="X252" s="172">
        <v>21.23513213971504</v>
      </c>
      <c r="Y252" s="173">
        <v>13.8902891877378</v>
      </c>
      <c r="Z252" s="173">
        <v>11.060385507478205</v>
      </c>
      <c r="AA252" s="173">
        <v>14.327944150546726</v>
      </c>
      <c r="AB252" s="174">
        <v>39.486259014522226</v>
      </c>
      <c r="AC252" s="140"/>
    </row>
    <row r="253" spans="1:29" ht="12" customHeight="1">
      <c r="A253" s="151" t="s">
        <v>494</v>
      </c>
      <c r="B253" s="171">
        <v>3094868</v>
      </c>
      <c r="C253" s="172">
        <v>39.900118518786584</v>
      </c>
      <c r="D253" s="173">
        <v>34.02494064367204</v>
      </c>
      <c r="E253" s="173">
        <v>17.499744738709374</v>
      </c>
      <c r="F253" s="173">
        <v>0.9334162232444162</v>
      </c>
      <c r="G253" s="174">
        <v>7.641789875587586</v>
      </c>
      <c r="H253" s="171"/>
      <c r="I253" s="175">
        <v>427337</v>
      </c>
      <c r="J253" s="172">
        <v>21.6208753279028</v>
      </c>
      <c r="K253" s="173">
        <v>42.76952381843837</v>
      </c>
      <c r="L253" s="173">
        <v>30.2580867090844</v>
      </c>
      <c r="M253" s="173">
        <v>0</v>
      </c>
      <c r="N253" s="174">
        <v>5.351524144574422</v>
      </c>
      <c r="O253" s="175"/>
      <c r="P253" s="175">
        <v>22571</v>
      </c>
      <c r="Q253" s="172">
        <v>62.2037127287227</v>
      </c>
      <c r="R253" s="173">
        <v>1.8120597226529618</v>
      </c>
      <c r="S253" s="173">
        <v>35.492446059102384</v>
      </c>
      <c r="T253" s="173">
        <v>0</v>
      </c>
      <c r="U253" s="174">
        <v>0.49179148952195295</v>
      </c>
      <c r="V253" s="175"/>
      <c r="W253" s="176">
        <v>5039231</v>
      </c>
      <c r="X253" s="172">
        <v>23.955599574617636</v>
      </c>
      <c r="Y253" s="173">
        <v>19.615175410692622</v>
      </c>
      <c r="Z253" s="173">
        <v>41.44743513444809</v>
      </c>
      <c r="AA253" s="173">
        <v>2.036779024418607</v>
      </c>
      <c r="AB253" s="174">
        <v>12.94502085582304</v>
      </c>
      <c r="AC253" s="140"/>
    </row>
    <row r="254" spans="1:29" ht="12" customHeight="1">
      <c r="A254" s="151" t="s">
        <v>495</v>
      </c>
      <c r="B254" s="171">
        <v>44805773</v>
      </c>
      <c r="C254" s="172">
        <v>42.37176535264775</v>
      </c>
      <c r="D254" s="173">
        <v>33.47043248199289</v>
      </c>
      <c r="E254" s="173">
        <v>13.54512508912635</v>
      </c>
      <c r="F254" s="173">
        <v>0.49585351423353413</v>
      </c>
      <c r="G254" s="174">
        <v>10.116833561999478</v>
      </c>
      <c r="H254" s="171"/>
      <c r="I254" s="175">
        <v>6076376</v>
      </c>
      <c r="J254" s="172">
        <v>32.21173278282976</v>
      </c>
      <c r="K254" s="173">
        <v>41.82293854099878</v>
      </c>
      <c r="L254" s="173">
        <v>24.004669888762646</v>
      </c>
      <c r="M254" s="173">
        <v>0</v>
      </c>
      <c r="N254" s="174">
        <v>1.9606687874088107</v>
      </c>
      <c r="O254" s="175"/>
      <c r="P254" s="175">
        <v>1547940</v>
      </c>
      <c r="Q254" s="172">
        <v>90.85636394175485</v>
      </c>
      <c r="R254" s="173">
        <v>8.90389808390506</v>
      </c>
      <c r="S254" s="173">
        <v>0.2071139708257426</v>
      </c>
      <c r="T254" s="173">
        <v>0</v>
      </c>
      <c r="U254" s="174">
        <v>0.0326340035143481</v>
      </c>
      <c r="V254" s="175"/>
      <c r="W254" s="176">
        <v>90989375</v>
      </c>
      <c r="X254" s="172">
        <v>32.22553402526394</v>
      </c>
      <c r="Y254" s="173">
        <v>25.723647403886442</v>
      </c>
      <c r="Z254" s="173">
        <v>16.61241875768462</v>
      </c>
      <c r="AA254" s="173">
        <v>1.8687654465150465</v>
      </c>
      <c r="AB254" s="174">
        <v>23.569644366649953</v>
      </c>
      <c r="AC254" s="140"/>
    </row>
    <row r="255" spans="1:29" ht="12" customHeight="1">
      <c r="A255" s="151" t="s">
        <v>496</v>
      </c>
      <c r="B255" s="171">
        <v>412839</v>
      </c>
      <c r="C255" s="172">
        <v>1.1653453283241166</v>
      </c>
      <c r="D255" s="173">
        <v>44.621026598746724</v>
      </c>
      <c r="E255" s="173">
        <v>12.127730180530424</v>
      </c>
      <c r="F255" s="173">
        <v>19.59577462400597</v>
      </c>
      <c r="G255" s="174">
        <v>22.490133268392764</v>
      </c>
      <c r="H255" s="171"/>
      <c r="I255" s="175">
        <v>5470</v>
      </c>
      <c r="J255" s="172">
        <v>0</v>
      </c>
      <c r="K255" s="173">
        <v>0.12797074954296161</v>
      </c>
      <c r="L255" s="173">
        <v>0</v>
      </c>
      <c r="M255" s="173">
        <v>0</v>
      </c>
      <c r="N255" s="174">
        <v>99.87203925045704</v>
      </c>
      <c r="O255" s="175"/>
      <c r="P255" s="175">
        <v>78</v>
      </c>
      <c r="Q255" s="172">
        <v>0</v>
      </c>
      <c r="R255" s="173">
        <v>0</v>
      </c>
      <c r="S255" s="173">
        <v>0</v>
      </c>
      <c r="T255" s="173">
        <v>0</v>
      </c>
      <c r="U255" s="174">
        <v>100.00001</v>
      </c>
      <c r="V255" s="175"/>
      <c r="W255" s="176">
        <v>591597</v>
      </c>
      <c r="X255" s="172">
        <v>0.3625779035390646</v>
      </c>
      <c r="Y255" s="173">
        <v>23.537475680235026</v>
      </c>
      <c r="Z255" s="173">
        <v>12.636473815790142</v>
      </c>
      <c r="AA255" s="173">
        <v>27.702642170261175</v>
      </c>
      <c r="AB255" s="174">
        <v>35.760840430174596</v>
      </c>
      <c r="AC255" s="140"/>
    </row>
    <row r="256" spans="1:29" ht="12" customHeight="1">
      <c r="A256" s="151" t="s">
        <v>497</v>
      </c>
      <c r="B256" s="171">
        <v>1869015</v>
      </c>
      <c r="C256" s="172">
        <v>56.86021781526633</v>
      </c>
      <c r="D256" s="173">
        <v>8.181368260821877</v>
      </c>
      <c r="E256" s="173">
        <v>10.145022913138739</v>
      </c>
      <c r="F256" s="173">
        <v>1.4978477968341612</v>
      </c>
      <c r="G256" s="174">
        <v>23.315553213938895</v>
      </c>
      <c r="H256" s="171"/>
      <c r="I256" s="175">
        <v>306150</v>
      </c>
      <c r="J256" s="172">
        <v>96.76857749469214</v>
      </c>
      <c r="K256" s="173">
        <v>0</v>
      </c>
      <c r="L256" s="173">
        <v>0</v>
      </c>
      <c r="M256" s="173">
        <v>0</v>
      </c>
      <c r="N256" s="174">
        <v>3.2314325053078554</v>
      </c>
      <c r="O256" s="175"/>
      <c r="P256" s="175">
        <v>2418</v>
      </c>
      <c r="Q256" s="172">
        <v>100</v>
      </c>
      <c r="R256" s="173">
        <v>0</v>
      </c>
      <c r="S256" s="173">
        <v>0</v>
      </c>
      <c r="T256" s="173">
        <v>0</v>
      </c>
      <c r="U256" s="174">
        <v>1.0000000000003062E-05</v>
      </c>
      <c r="V256" s="175"/>
      <c r="W256" s="176">
        <v>1635043</v>
      </c>
      <c r="X256" s="172">
        <v>34.48282399912418</v>
      </c>
      <c r="Y256" s="173">
        <v>4.973508341982443</v>
      </c>
      <c r="Z256" s="173">
        <v>12.361815560813996</v>
      </c>
      <c r="AA256" s="173">
        <v>3.6705456676062953</v>
      </c>
      <c r="AB256" s="174">
        <v>44.51131643047308</v>
      </c>
      <c r="AC256" s="140"/>
    </row>
    <row r="257" spans="1:29" ht="12" customHeight="1">
      <c r="A257" s="151" t="s">
        <v>498</v>
      </c>
      <c r="B257" s="171">
        <v>10242760</v>
      </c>
      <c r="C257" s="172">
        <v>5.885610909559532</v>
      </c>
      <c r="D257" s="173">
        <v>76.87777513092175</v>
      </c>
      <c r="E257" s="173">
        <v>8.102982008755452</v>
      </c>
      <c r="F257" s="173">
        <v>2.184938434562559</v>
      </c>
      <c r="G257" s="174">
        <v>6.948703516200712</v>
      </c>
      <c r="H257" s="171"/>
      <c r="I257" s="175">
        <v>565638</v>
      </c>
      <c r="J257" s="172">
        <v>99.95898436809408</v>
      </c>
      <c r="K257" s="173">
        <v>0</v>
      </c>
      <c r="L257" s="173">
        <v>0</v>
      </c>
      <c r="M257" s="173">
        <v>0</v>
      </c>
      <c r="N257" s="174">
        <v>0.04102563190591863</v>
      </c>
      <c r="O257" s="175"/>
      <c r="P257" s="175">
        <v>30850</v>
      </c>
      <c r="Q257" s="172">
        <v>100</v>
      </c>
      <c r="R257" s="173">
        <v>0</v>
      </c>
      <c r="S257" s="173">
        <v>0</v>
      </c>
      <c r="T257" s="173">
        <v>0</v>
      </c>
      <c r="U257" s="174">
        <v>1.0000000000003062E-05</v>
      </c>
      <c r="V257" s="175"/>
      <c r="W257" s="176">
        <v>8468555</v>
      </c>
      <c r="X257" s="172">
        <v>11.421027554287598</v>
      </c>
      <c r="Y257" s="173">
        <v>57.42092954465077</v>
      </c>
      <c r="Z257" s="173">
        <v>12.711838088079961</v>
      </c>
      <c r="AA257" s="173">
        <v>4.812686461858014</v>
      </c>
      <c r="AB257" s="174">
        <v>13.633528351123656</v>
      </c>
      <c r="AC257" s="140"/>
    </row>
    <row r="258" spans="1:29" ht="12" customHeight="1">
      <c r="A258" s="151" t="s">
        <v>499</v>
      </c>
      <c r="B258" s="171">
        <v>225617366</v>
      </c>
      <c r="C258" s="172">
        <v>55.54266288172161</v>
      </c>
      <c r="D258" s="173">
        <v>25.900618838002035</v>
      </c>
      <c r="E258" s="173">
        <v>5.292443224428035</v>
      </c>
      <c r="F258" s="173">
        <v>6.3016829121212234</v>
      </c>
      <c r="G258" s="174">
        <v>6.962602143727092</v>
      </c>
      <c r="H258" s="171"/>
      <c r="I258" s="175">
        <v>6985647</v>
      </c>
      <c r="J258" s="172">
        <v>50.54445207437479</v>
      </c>
      <c r="K258" s="173">
        <v>20.81120045143993</v>
      </c>
      <c r="L258" s="173">
        <v>16.724220390752638</v>
      </c>
      <c r="M258" s="173">
        <v>0</v>
      </c>
      <c r="N258" s="174">
        <v>11.920137083432644</v>
      </c>
      <c r="O258" s="175"/>
      <c r="P258" s="175">
        <v>541402</v>
      </c>
      <c r="Q258" s="172">
        <v>27.2712328362289</v>
      </c>
      <c r="R258" s="173">
        <v>26.683684212470585</v>
      </c>
      <c r="S258" s="173">
        <v>46.045082951300515</v>
      </c>
      <c r="T258" s="173">
        <v>0</v>
      </c>
      <c r="U258" s="174">
        <v>1.0000000000003062E-05</v>
      </c>
      <c r="V258" s="175"/>
      <c r="W258" s="176">
        <v>313365495</v>
      </c>
      <c r="X258" s="172">
        <v>48.8931271772599</v>
      </c>
      <c r="Y258" s="173">
        <v>25.2394093357343</v>
      </c>
      <c r="Z258" s="173">
        <v>6.213190766264805</v>
      </c>
      <c r="AA258" s="173">
        <v>9.61613594374837</v>
      </c>
      <c r="AB258" s="174">
        <v>10.03814677699263</v>
      </c>
      <c r="AC258" s="140"/>
    </row>
    <row r="259" spans="1:29" ht="12" customHeight="1">
      <c r="A259" s="151" t="s">
        <v>402</v>
      </c>
      <c r="B259" s="171">
        <v>470342582</v>
      </c>
      <c r="C259" s="172">
        <v>32.079030428931055</v>
      </c>
      <c r="D259" s="173">
        <v>41.829999989241884</v>
      </c>
      <c r="E259" s="173">
        <v>9.17512843861541</v>
      </c>
      <c r="F259" s="173">
        <v>1.1339258243048043</v>
      </c>
      <c r="G259" s="174">
        <v>15.781925318906847</v>
      </c>
      <c r="H259" s="171"/>
      <c r="I259" s="175">
        <v>14169752</v>
      </c>
      <c r="J259" s="172">
        <v>44.11106136508246</v>
      </c>
      <c r="K259" s="173">
        <v>38.96783796921781</v>
      </c>
      <c r="L259" s="173">
        <v>11.969969552042972</v>
      </c>
      <c r="M259" s="173">
        <v>0</v>
      </c>
      <c r="N259" s="174">
        <v>4.951141113656753</v>
      </c>
      <c r="O259" s="175"/>
      <c r="P259" s="175">
        <v>1866234</v>
      </c>
      <c r="Q259" s="172">
        <v>67.09560537424568</v>
      </c>
      <c r="R259" s="173">
        <v>24.722087369536723</v>
      </c>
      <c r="S259" s="173">
        <v>6.006213583076935</v>
      </c>
      <c r="T259" s="173">
        <v>0</v>
      </c>
      <c r="U259" s="174">
        <v>2.176103673140667</v>
      </c>
      <c r="V259" s="175"/>
      <c r="W259" s="176">
        <v>796476324</v>
      </c>
      <c r="X259" s="172">
        <v>25.57135822658804</v>
      </c>
      <c r="Y259" s="173">
        <v>24.383071680609053</v>
      </c>
      <c r="Z259" s="173">
        <v>14.103390473161133</v>
      </c>
      <c r="AA259" s="173">
        <v>2.806715193708633</v>
      </c>
      <c r="AB259" s="174">
        <v>33.13547442593314</v>
      </c>
      <c r="AC259" s="140"/>
    </row>
    <row r="260" spans="1:29" ht="12" customHeight="1">
      <c r="A260" s="151" t="s">
        <v>403</v>
      </c>
      <c r="B260" s="171">
        <v>69688761</v>
      </c>
      <c r="C260" s="172">
        <v>56.28238676821934</v>
      </c>
      <c r="D260" s="173">
        <v>21.754383034590038</v>
      </c>
      <c r="E260" s="173">
        <v>16.51085890305899</v>
      </c>
      <c r="F260" s="173">
        <v>0.5307355084128988</v>
      </c>
      <c r="G260" s="174">
        <v>4.9216457857187335</v>
      </c>
      <c r="H260" s="171"/>
      <c r="I260" s="175">
        <v>6592460</v>
      </c>
      <c r="J260" s="172">
        <v>40.07858978287316</v>
      </c>
      <c r="K260" s="173">
        <v>29.744495984806886</v>
      </c>
      <c r="L260" s="173">
        <v>19.894424842926615</v>
      </c>
      <c r="M260" s="173">
        <v>0</v>
      </c>
      <c r="N260" s="174">
        <v>10.282499389393337</v>
      </c>
      <c r="O260" s="175"/>
      <c r="P260" s="175">
        <v>669410</v>
      </c>
      <c r="Q260" s="172">
        <v>15.417009007932359</v>
      </c>
      <c r="R260" s="173">
        <v>81.29531975919093</v>
      </c>
      <c r="S260" s="173">
        <v>2.9177932806501246</v>
      </c>
      <c r="T260" s="173">
        <v>0</v>
      </c>
      <c r="U260" s="174">
        <v>0.3698879522265876</v>
      </c>
      <c r="V260" s="175"/>
      <c r="W260" s="176">
        <v>146743783</v>
      </c>
      <c r="X260" s="172">
        <v>36.183253501104026</v>
      </c>
      <c r="Y260" s="173">
        <v>27.832796841553417</v>
      </c>
      <c r="Z260" s="173">
        <v>21.972988797760515</v>
      </c>
      <c r="AA260" s="173">
        <v>1.9403111612571688</v>
      </c>
      <c r="AB260" s="174">
        <v>12.070659698324869</v>
      </c>
      <c r="AC260" s="140"/>
    </row>
    <row r="261" spans="1:29" ht="12" customHeight="1">
      <c r="A261" s="151" t="s">
        <v>404</v>
      </c>
      <c r="B261" s="171">
        <v>26654198</v>
      </c>
      <c r="C261" s="172">
        <v>27.332152331126228</v>
      </c>
      <c r="D261" s="173">
        <v>18.578867013743952</v>
      </c>
      <c r="E261" s="173">
        <v>7.949682072595094</v>
      </c>
      <c r="F261" s="173">
        <v>2.842880509854395</v>
      </c>
      <c r="G261" s="174">
        <v>43.296428072680335</v>
      </c>
      <c r="H261" s="171"/>
      <c r="I261" s="175">
        <v>2894006</v>
      </c>
      <c r="J261" s="172">
        <v>21.56149641707723</v>
      </c>
      <c r="K261" s="173">
        <v>20.016026228003675</v>
      </c>
      <c r="L261" s="173">
        <v>13.422328771951406</v>
      </c>
      <c r="M261" s="173">
        <v>0</v>
      </c>
      <c r="N261" s="174">
        <v>45.00015858296769</v>
      </c>
      <c r="O261" s="175"/>
      <c r="P261" s="175">
        <v>58316</v>
      </c>
      <c r="Q261" s="172">
        <v>93.80787433980383</v>
      </c>
      <c r="R261" s="173">
        <v>0</v>
      </c>
      <c r="S261" s="173">
        <v>6.142396597846217</v>
      </c>
      <c r="T261" s="173">
        <v>0</v>
      </c>
      <c r="U261" s="174">
        <v>0.049739062349955426</v>
      </c>
      <c r="V261" s="175"/>
      <c r="W261" s="176">
        <v>36763825</v>
      </c>
      <c r="X261" s="172">
        <v>15.842837354383011</v>
      </c>
      <c r="Y261" s="173">
        <v>10.681581690697309</v>
      </c>
      <c r="Z261" s="173">
        <v>7.6756050274964585</v>
      </c>
      <c r="AA261" s="173">
        <v>4.100492807807675</v>
      </c>
      <c r="AB261" s="174">
        <v>61.699493119615546</v>
      </c>
      <c r="AC261" s="140"/>
    </row>
    <row r="262" spans="1:29" ht="12" customHeight="1">
      <c r="A262" s="151" t="s">
        <v>405</v>
      </c>
      <c r="B262" s="171">
        <v>181222457</v>
      </c>
      <c r="C262" s="172">
        <v>48.68943256850336</v>
      </c>
      <c r="D262" s="173">
        <v>34.1998287772911</v>
      </c>
      <c r="E262" s="173">
        <v>12.83347074363968</v>
      </c>
      <c r="F262" s="173">
        <v>0.1325051011751816</v>
      </c>
      <c r="G262" s="174">
        <v>4.144772809390671</v>
      </c>
      <c r="H262" s="171"/>
      <c r="I262" s="175">
        <v>22265763</v>
      </c>
      <c r="J262" s="172">
        <v>46.25191151095967</v>
      </c>
      <c r="K262" s="173">
        <v>37.36927407338343</v>
      </c>
      <c r="L262" s="173">
        <v>13.850479770219417</v>
      </c>
      <c r="M262" s="173">
        <v>0</v>
      </c>
      <c r="N262" s="174">
        <v>2.528344645437482</v>
      </c>
      <c r="O262" s="175"/>
      <c r="P262" s="175">
        <v>9422027</v>
      </c>
      <c r="Q262" s="172">
        <v>97.24452073847803</v>
      </c>
      <c r="R262" s="173">
        <v>2.548782761925857</v>
      </c>
      <c r="S262" s="173">
        <v>0.15694075170873528</v>
      </c>
      <c r="T262" s="173">
        <v>0</v>
      </c>
      <c r="U262" s="174">
        <v>0.04976574788737073</v>
      </c>
      <c r="V262" s="175"/>
      <c r="W262" s="176">
        <v>457352805</v>
      </c>
      <c r="X262" s="172">
        <v>43.567450734231315</v>
      </c>
      <c r="Y262" s="173">
        <v>26.66464109693172</v>
      </c>
      <c r="Z262" s="173">
        <v>17.72988601217828</v>
      </c>
      <c r="AA262" s="173">
        <v>0.36697424431451775</v>
      </c>
      <c r="AB262" s="174">
        <v>11.67105791234417</v>
      </c>
      <c r="AC262" s="140"/>
    </row>
    <row r="263" spans="1:29" ht="12" customHeight="1">
      <c r="A263" s="151" t="s">
        <v>406</v>
      </c>
      <c r="B263" s="171">
        <v>101259620</v>
      </c>
      <c r="C263" s="172">
        <v>49.02875005851296</v>
      </c>
      <c r="D263" s="173">
        <v>36.49727107409647</v>
      </c>
      <c r="E263" s="173">
        <v>7.997853438517743</v>
      </c>
      <c r="F263" s="173">
        <v>0.3513680971743722</v>
      </c>
      <c r="G263" s="174">
        <v>6.12476733169846</v>
      </c>
      <c r="H263" s="171"/>
      <c r="I263" s="175">
        <v>11425080</v>
      </c>
      <c r="J263" s="172">
        <v>50.47527894771853</v>
      </c>
      <c r="K263" s="173">
        <v>39.22453934677044</v>
      </c>
      <c r="L263" s="173">
        <v>9.286228192712874</v>
      </c>
      <c r="M263" s="173">
        <v>0</v>
      </c>
      <c r="N263" s="174">
        <v>1.0139635127981599</v>
      </c>
      <c r="O263" s="175"/>
      <c r="P263" s="175">
        <v>249030</v>
      </c>
      <c r="Q263" s="172">
        <v>30.56499216961812</v>
      </c>
      <c r="R263" s="173">
        <v>64.17339276392403</v>
      </c>
      <c r="S263" s="173">
        <v>3.8272497289483196</v>
      </c>
      <c r="T263" s="173">
        <v>0</v>
      </c>
      <c r="U263" s="174">
        <v>1.434375337509537</v>
      </c>
      <c r="V263" s="175"/>
      <c r="W263" s="176">
        <v>141413235</v>
      </c>
      <c r="X263" s="172">
        <v>43.251719685218994</v>
      </c>
      <c r="Y263" s="173">
        <v>30.266454197161956</v>
      </c>
      <c r="Z263" s="173">
        <v>11.705585407193322</v>
      </c>
      <c r="AA263" s="173">
        <v>0.9404331921266068</v>
      </c>
      <c r="AB263" s="174">
        <v>13.835817518299118</v>
      </c>
      <c r="AC263" s="140"/>
    </row>
    <row r="264" spans="1:29" ht="12" customHeight="1">
      <c r="A264" s="151" t="s">
        <v>407</v>
      </c>
      <c r="B264" s="171">
        <v>213570039</v>
      </c>
      <c r="C264" s="172">
        <v>33.78691287311138</v>
      </c>
      <c r="D264" s="173">
        <v>37.58596588541148</v>
      </c>
      <c r="E264" s="173">
        <v>5.149186211461056</v>
      </c>
      <c r="F264" s="173">
        <v>9.1459869986726</v>
      </c>
      <c r="G264" s="174">
        <v>14.33195803134348</v>
      </c>
      <c r="H264" s="171"/>
      <c r="I264" s="175">
        <v>5734705</v>
      </c>
      <c r="J264" s="172">
        <v>21.624652009126887</v>
      </c>
      <c r="K264" s="173">
        <v>14.492009615141495</v>
      </c>
      <c r="L264" s="173">
        <v>5.824100803790256</v>
      </c>
      <c r="M264" s="173">
        <v>0</v>
      </c>
      <c r="N264" s="174">
        <v>58.05924757194136</v>
      </c>
      <c r="O264" s="175"/>
      <c r="P264" s="175">
        <v>635133</v>
      </c>
      <c r="Q264" s="172">
        <v>92.27878255420518</v>
      </c>
      <c r="R264" s="173">
        <v>7.095521725370906</v>
      </c>
      <c r="S264" s="173">
        <v>0.6256957204239112</v>
      </c>
      <c r="T264" s="173">
        <v>0</v>
      </c>
      <c r="U264" s="174">
        <v>9.999999999996123E-06</v>
      </c>
      <c r="V264" s="175"/>
      <c r="W264" s="176">
        <v>259159919</v>
      </c>
      <c r="X264" s="172">
        <v>40.69864098082235</v>
      </c>
      <c r="Y264" s="173">
        <v>23.690671473006596</v>
      </c>
      <c r="Z264" s="173">
        <v>6.735458965782437</v>
      </c>
      <c r="AA264" s="173">
        <v>10.536258502226188</v>
      </c>
      <c r="AB264" s="174">
        <v>18.338980078162432</v>
      </c>
      <c r="AC264" s="140"/>
    </row>
    <row r="265" spans="1:29" ht="18" customHeight="1">
      <c r="A265" s="151" t="s">
        <v>408</v>
      </c>
      <c r="B265" s="171">
        <v>3102125571</v>
      </c>
      <c r="C265" s="172">
        <v>41.16572881310999</v>
      </c>
      <c r="D265" s="173">
        <v>36.51967024129211</v>
      </c>
      <c r="E265" s="173">
        <v>8.886304009645134</v>
      </c>
      <c r="F265" s="173">
        <v>2.9558708988830937</v>
      </c>
      <c r="G265" s="174">
        <v>10.472436037069665</v>
      </c>
      <c r="H265" s="171"/>
      <c r="I265" s="175">
        <v>276522348</v>
      </c>
      <c r="J265" s="172">
        <v>43.73556237848812</v>
      </c>
      <c r="K265" s="173">
        <v>37.25715687905269</v>
      </c>
      <c r="L265" s="173">
        <v>14.193168575293596</v>
      </c>
      <c r="M265" s="173">
        <v>0</v>
      </c>
      <c r="N265" s="174">
        <v>4.814122167165599</v>
      </c>
      <c r="O265" s="175"/>
      <c r="P265" s="175">
        <v>60698413</v>
      </c>
      <c r="Q265" s="172">
        <v>91.80241005642108</v>
      </c>
      <c r="R265" s="173">
        <v>6.645279177233184</v>
      </c>
      <c r="S265" s="173">
        <v>1.3861779219829027</v>
      </c>
      <c r="T265" s="173">
        <v>0</v>
      </c>
      <c r="U265" s="174">
        <v>0.1661428443628337</v>
      </c>
      <c r="V265" s="175"/>
      <c r="W265" s="176">
        <v>5867986771</v>
      </c>
      <c r="X265" s="172">
        <v>34.10839509542582</v>
      </c>
      <c r="Y265" s="173">
        <v>30.56178442430916</v>
      </c>
      <c r="Z265" s="173">
        <v>12.979558470787152</v>
      </c>
      <c r="AA265" s="173">
        <v>3.861616135875914</v>
      </c>
      <c r="AB265" s="174">
        <v>18.488655873601953</v>
      </c>
      <c r="AC265" s="140"/>
    </row>
    <row r="266" spans="1:29" ht="3" customHeight="1">
      <c r="A266" s="170"/>
      <c r="B266" s="177"/>
      <c r="C266" s="178"/>
      <c r="D266" s="179"/>
      <c r="E266" s="179"/>
      <c r="F266" s="179"/>
      <c r="G266" s="180"/>
      <c r="H266" s="170"/>
      <c r="I266" s="181"/>
      <c r="J266" s="178"/>
      <c r="K266" s="179"/>
      <c r="L266" s="179"/>
      <c r="M266" s="179"/>
      <c r="N266" s="180"/>
      <c r="O266" s="165"/>
      <c r="P266" s="181"/>
      <c r="Q266" s="178"/>
      <c r="R266" s="179"/>
      <c r="S266" s="179"/>
      <c r="T266" s="179"/>
      <c r="U266" s="180"/>
      <c r="V266" s="165"/>
      <c r="W266" s="182"/>
      <c r="X266" s="178"/>
      <c r="Y266" s="179"/>
      <c r="Z266" s="179"/>
      <c r="AA266" s="179"/>
      <c r="AB266" s="180"/>
      <c r="AC266" s="140"/>
    </row>
    <row r="267" spans="1:29" ht="3" customHeight="1">
      <c r="A267" s="151"/>
      <c r="B267" s="171"/>
      <c r="C267" s="172"/>
      <c r="D267" s="173"/>
      <c r="E267" s="173"/>
      <c r="F267" s="173"/>
      <c r="G267" s="174"/>
      <c r="H267" s="151"/>
      <c r="I267" s="175"/>
      <c r="J267" s="172"/>
      <c r="K267" s="173"/>
      <c r="L267" s="173"/>
      <c r="M267" s="173"/>
      <c r="N267" s="174"/>
      <c r="O267" s="140"/>
      <c r="P267" s="175"/>
      <c r="Q267" s="172"/>
      <c r="R267" s="173"/>
      <c r="S267" s="173"/>
      <c r="T267" s="173"/>
      <c r="U267" s="174"/>
      <c r="V267" s="140"/>
      <c r="W267" s="176"/>
      <c r="X267" s="172"/>
      <c r="Y267" s="173"/>
      <c r="Z267" s="173"/>
      <c r="AA267" s="173"/>
      <c r="AB267" s="174"/>
      <c r="AC267" s="140"/>
    </row>
    <row r="268" spans="1:29" ht="12" customHeight="1">
      <c r="A268" s="151" t="s">
        <v>409</v>
      </c>
      <c r="B268" s="171">
        <v>220175219</v>
      </c>
      <c r="C268" s="172">
        <v>61.922262468602334</v>
      </c>
      <c r="D268" s="173">
        <v>22.426432104513996</v>
      </c>
      <c r="E268" s="173">
        <v>10.037945732666673</v>
      </c>
      <c r="F268" s="173">
        <v>0.26019776548967577</v>
      </c>
      <c r="G268" s="174">
        <v>5.35317192872732</v>
      </c>
      <c r="H268" s="171"/>
      <c r="I268" s="175">
        <v>35261667</v>
      </c>
      <c r="J268" s="172">
        <v>49.61954010852635</v>
      </c>
      <c r="K268" s="173">
        <v>27.286650968599982</v>
      </c>
      <c r="L268" s="173">
        <v>7.672504535874609</v>
      </c>
      <c r="M268" s="173">
        <v>0</v>
      </c>
      <c r="N268" s="174">
        <v>15.421314386999061</v>
      </c>
      <c r="O268" s="175"/>
      <c r="P268" s="175">
        <v>4680259</v>
      </c>
      <c r="Q268" s="172">
        <v>76.85166568773224</v>
      </c>
      <c r="R268" s="173">
        <v>20.870661217680475</v>
      </c>
      <c r="S268" s="173">
        <v>1.965425417695901</v>
      </c>
      <c r="T268" s="173">
        <v>0</v>
      </c>
      <c r="U268" s="174">
        <v>0.3122576768913857</v>
      </c>
      <c r="V268" s="175"/>
      <c r="W268" s="176">
        <v>843075944</v>
      </c>
      <c r="X268" s="172">
        <v>29.855345510842852</v>
      </c>
      <c r="Y268" s="173">
        <v>15.742285845603488</v>
      </c>
      <c r="Z268" s="173">
        <v>11.227886488005403</v>
      </c>
      <c r="AA268" s="173">
        <v>0.8631674348900649</v>
      </c>
      <c r="AB268" s="174">
        <v>42.31132472065819</v>
      </c>
      <c r="AC268" s="140"/>
    </row>
    <row r="269" spans="1:29" ht="12" customHeight="1">
      <c r="A269" s="151" t="s">
        <v>410</v>
      </c>
      <c r="B269" s="171">
        <v>264722</v>
      </c>
      <c r="C269" s="172">
        <v>21.218863562529748</v>
      </c>
      <c r="D269" s="173">
        <v>46.755841977621806</v>
      </c>
      <c r="E269" s="173">
        <v>1.0233376901050915</v>
      </c>
      <c r="F269" s="173">
        <v>1.6379447118108807</v>
      </c>
      <c r="G269" s="174">
        <v>29.364022057932473</v>
      </c>
      <c r="H269" s="171"/>
      <c r="I269" s="175">
        <v>15275</v>
      </c>
      <c r="J269" s="172">
        <v>0</v>
      </c>
      <c r="K269" s="173">
        <v>8.320785597381342</v>
      </c>
      <c r="L269" s="173">
        <v>0</v>
      </c>
      <c r="M269" s="173">
        <v>0</v>
      </c>
      <c r="N269" s="174">
        <v>91.67922440261866</v>
      </c>
      <c r="O269" s="175"/>
      <c r="P269" s="175">
        <v>76</v>
      </c>
      <c r="Q269" s="172">
        <v>0</v>
      </c>
      <c r="R269" s="173">
        <v>0</v>
      </c>
      <c r="S269" s="173">
        <v>0</v>
      </c>
      <c r="T269" s="173">
        <v>0</v>
      </c>
      <c r="U269" s="174">
        <v>100.00001</v>
      </c>
      <c r="V269" s="175"/>
      <c r="W269" s="176">
        <v>225286</v>
      </c>
      <c r="X269" s="172">
        <v>7.450529549106469</v>
      </c>
      <c r="Y269" s="173">
        <v>43.75282973642393</v>
      </c>
      <c r="Z269" s="173">
        <v>1.6459078682208392</v>
      </c>
      <c r="AA269" s="173">
        <v>2.4928313343927275</v>
      </c>
      <c r="AB269" s="174">
        <v>44.65791151185604</v>
      </c>
      <c r="AC269" s="140"/>
    </row>
    <row r="270" spans="1:29" ht="12" customHeight="1">
      <c r="A270" s="151" t="s">
        <v>411</v>
      </c>
      <c r="B270" s="171">
        <v>14294185</v>
      </c>
      <c r="C270" s="172">
        <v>52.747631292025396</v>
      </c>
      <c r="D270" s="173">
        <v>34.118412487315645</v>
      </c>
      <c r="E270" s="173">
        <v>6.339004287407781</v>
      </c>
      <c r="F270" s="173">
        <v>1.0805792705215442</v>
      </c>
      <c r="G270" s="174">
        <v>5.714382662729634</v>
      </c>
      <c r="H270" s="171"/>
      <c r="I270" s="175">
        <v>1345726</v>
      </c>
      <c r="J270" s="172">
        <v>60.683972814674014</v>
      </c>
      <c r="K270" s="173">
        <v>22.883410144412757</v>
      </c>
      <c r="L270" s="173">
        <v>10.052417802732503</v>
      </c>
      <c r="M270" s="173">
        <v>0</v>
      </c>
      <c r="N270" s="174">
        <v>6.380209238180729</v>
      </c>
      <c r="O270" s="175"/>
      <c r="P270" s="175">
        <v>286649</v>
      </c>
      <c r="Q270" s="172">
        <v>59.52297060167661</v>
      </c>
      <c r="R270" s="173">
        <v>35.06518424972702</v>
      </c>
      <c r="S270" s="173">
        <v>1.6727775083813305</v>
      </c>
      <c r="T270" s="173">
        <v>0</v>
      </c>
      <c r="U270" s="174">
        <v>3.7390776402150365</v>
      </c>
      <c r="V270" s="175"/>
      <c r="W270" s="176">
        <v>11999002</v>
      </c>
      <c r="X270" s="172">
        <v>51.146178657191655</v>
      </c>
      <c r="Y270" s="173">
        <v>24.60002090173833</v>
      </c>
      <c r="Z270" s="173">
        <v>13.255285731263317</v>
      </c>
      <c r="AA270" s="173">
        <v>2.6211013215932457</v>
      </c>
      <c r="AB270" s="174">
        <v>8.377423388213453</v>
      </c>
      <c r="AC270" s="140"/>
    </row>
    <row r="271" spans="1:29" ht="12" customHeight="1">
      <c r="A271" s="151" t="s">
        <v>412</v>
      </c>
      <c r="B271" s="171">
        <v>7279432</v>
      </c>
      <c r="C271" s="172">
        <v>21.185938683128025</v>
      </c>
      <c r="D271" s="173">
        <v>61.5992841199698</v>
      </c>
      <c r="E271" s="173">
        <v>5.348260688471298</v>
      </c>
      <c r="F271" s="173">
        <v>0.7670241304541343</v>
      </c>
      <c r="G271" s="174">
        <v>11.099502377976743</v>
      </c>
      <c r="H271" s="171"/>
      <c r="I271" s="175">
        <v>717717</v>
      </c>
      <c r="J271" s="172">
        <v>29.242863134076522</v>
      </c>
      <c r="K271" s="173">
        <v>43.58291638626367</v>
      </c>
      <c r="L271" s="173">
        <v>0</v>
      </c>
      <c r="M271" s="173">
        <v>0</v>
      </c>
      <c r="N271" s="174">
        <v>27.174230479659812</v>
      </c>
      <c r="O271" s="175"/>
      <c r="P271" s="175">
        <v>243641</v>
      </c>
      <c r="Q271" s="172">
        <v>73.23110642297479</v>
      </c>
      <c r="R271" s="173">
        <v>19.709326426997098</v>
      </c>
      <c r="S271" s="173">
        <v>0</v>
      </c>
      <c r="T271" s="173">
        <v>0</v>
      </c>
      <c r="U271" s="174">
        <v>7.059577150028115</v>
      </c>
      <c r="V271" s="175"/>
      <c r="W271" s="176">
        <v>9480031</v>
      </c>
      <c r="X271" s="172">
        <v>14.573496647848515</v>
      </c>
      <c r="Y271" s="173">
        <v>51.6847676974896</v>
      </c>
      <c r="Z271" s="173">
        <v>7.684310315019012</v>
      </c>
      <c r="AA271" s="173">
        <v>1.8427998811396291</v>
      </c>
      <c r="AB271" s="174">
        <v>24.21463545850325</v>
      </c>
      <c r="AC271" s="140"/>
    </row>
    <row r="272" spans="1:29" ht="12" customHeight="1">
      <c r="A272" s="151" t="s">
        <v>413</v>
      </c>
      <c r="B272" s="171">
        <v>134073</v>
      </c>
      <c r="C272" s="172">
        <v>30.00902493417765</v>
      </c>
      <c r="D272" s="173">
        <v>18.473518158018393</v>
      </c>
      <c r="E272" s="173">
        <v>14.08784766507798</v>
      </c>
      <c r="F272" s="173">
        <v>6.4882563976341245</v>
      </c>
      <c r="G272" s="174">
        <v>30.941362845091852</v>
      </c>
      <c r="H272" s="171"/>
      <c r="I272" s="175">
        <v>14152</v>
      </c>
      <c r="J272" s="172">
        <v>0</v>
      </c>
      <c r="K272" s="173">
        <v>10.005652911249294</v>
      </c>
      <c r="L272" s="173">
        <v>0</v>
      </c>
      <c r="M272" s="173">
        <v>0</v>
      </c>
      <c r="N272" s="174">
        <v>89.9943570887507</v>
      </c>
      <c r="O272" s="175"/>
      <c r="P272" s="175">
        <v>868</v>
      </c>
      <c r="Q272" s="172">
        <v>0</v>
      </c>
      <c r="R272" s="173">
        <v>0</v>
      </c>
      <c r="S272" s="173">
        <v>0</v>
      </c>
      <c r="T272" s="173">
        <v>0</v>
      </c>
      <c r="U272" s="174">
        <v>100.00001</v>
      </c>
      <c r="V272" s="175"/>
      <c r="W272" s="176">
        <v>147032</v>
      </c>
      <c r="X272" s="172">
        <v>13.74530714402307</v>
      </c>
      <c r="Y272" s="173">
        <v>20.6968551063714</v>
      </c>
      <c r="Z272" s="173">
        <v>17.154088905816423</v>
      </c>
      <c r="AA272" s="173">
        <v>12.747565155884434</v>
      </c>
      <c r="AB272" s="174">
        <v>35.656193687904675</v>
      </c>
      <c r="AC272" s="140"/>
    </row>
    <row r="273" spans="1:29" ht="12" customHeight="1">
      <c r="A273" s="151" t="s">
        <v>414</v>
      </c>
      <c r="B273" s="171">
        <v>2826961</v>
      </c>
      <c r="C273" s="172">
        <v>67.10619637129766</v>
      </c>
      <c r="D273" s="173">
        <v>11.9709468931478</v>
      </c>
      <c r="E273" s="173">
        <v>9.24445013567573</v>
      </c>
      <c r="F273" s="173">
        <v>1.2434554279312662</v>
      </c>
      <c r="G273" s="174">
        <v>10.434961171947544</v>
      </c>
      <c r="H273" s="171"/>
      <c r="I273" s="175">
        <v>411439</v>
      </c>
      <c r="J273" s="172">
        <v>31.246430212011987</v>
      </c>
      <c r="K273" s="173">
        <v>24.099319704743596</v>
      </c>
      <c r="L273" s="173">
        <v>10.092626124407264</v>
      </c>
      <c r="M273" s="173">
        <v>0</v>
      </c>
      <c r="N273" s="174">
        <v>34.561633958837156</v>
      </c>
      <c r="O273" s="175"/>
      <c r="P273" s="175">
        <v>51979</v>
      </c>
      <c r="Q273" s="172">
        <v>47.66732718982666</v>
      </c>
      <c r="R273" s="173">
        <v>5.255968756613248</v>
      </c>
      <c r="S273" s="173">
        <v>0</v>
      </c>
      <c r="T273" s="173">
        <v>0</v>
      </c>
      <c r="U273" s="174">
        <v>47.07671405356009</v>
      </c>
      <c r="V273" s="175"/>
      <c r="W273" s="176">
        <v>2961117</v>
      </c>
      <c r="X273" s="172">
        <v>47.20890798978899</v>
      </c>
      <c r="Y273" s="173">
        <v>15.11142585720186</v>
      </c>
      <c r="Z273" s="173">
        <v>13.055276100201377</v>
      </c>
      <c r="AA273" s="173">
        <v>5.007400923367769</v>
      </c>
      <c r="AB273" s="174">
        <v>19.616999129440007</v>
      </c>
      <c r="AC273" s="140"/>
    </row>
    <row r="274" spans="1:29" ht="12" customHeight="1">
      <c r="A274" s="151" t="s">
        <v>415</v>
      </c>
      <c r="B274" s="171">
        <v>4863056</v>
      </c>
      <c r="C274" s="172">
        <v>43.8233078130295</v>
      </c>
      <c r="D274" s="173">
        <v>21.330990225076576</v>
      </c>
      <c r="E274" s="173">
        <v>13.496513303568785</v>
      </c>
      <c r="F274" s="173">
        <v>0.332609782819692</v>
      </c>
      <c r="G274" s="174">
        <v>21.016588875505445</v>
      </c>
      <c r="H274" s="171"/>
      <c r="I274" s="175">
        <v>508455</v>
      </c>
      <c r="J274" s="172">
        <v>16.651031064695992</v>
      </c>
      <c r="K274" s="173">
        <v>40.30956525159552</v>
      </c>
      <c r="L274" s="173">
        <v>7.1784130355685365</v>
      </c>
      <c r="M274" s="173">
        <v>0</v>
      </c>
      <c r="N274" s="174">
        <v>35.86100064813996</v>
      </c>
      <c r="O274" s="175"/>
      <c r="P274" s="175">
        <v>346290</v>
      </c>
      <c r="Q274" s="172">
        <v>62.61312772531693</v>
      </c>
      <c r="R274" s="173">
        <v>31.99630367610962</v>
      </c>
      <c r="S274" s="173">
        <v>0.17066620462618037</v>
      </c>
      <c r="T274" s="173">
        <v>0</v>
      </c>
      <c r="U274" s="174">
        <v>5.219912393947269</v>
      </c>
      <c r="V274" s="175"/>
      <c r="W274" s="176">
        <v>5391510</v>
      </c>
      <c r="X274" s="172">
        <v>27.07836951058238</v>
      </c>
      <c r="Y274" s="173">
        <v>28.654013439648633</v>
      </c>
      <c r="Z274" s="173">
        <v>16.68228381288359</v>
      </c>
      <c r="AA274" s="173">
        <v>1.5213919662580613</v>
      </c>
      <c r="AB274" s="174">
        <v>26.06395127062734</v>
      </c>
      <c r="AC274" s="140"/>
    </row>
    <row r="275" spans="1:29" ht="12" customHeight="1">
      <c r="A275" s="151" t="s">
        <v>416</v>
      </c>
      <c r="B275" s="171">
        <v>173744</v>
      </c>
      <c r="C275" s="172">
        <v>47.47271848236486</v>
      </c>
      <c r="D275" s="173">
        <v>22.54926788838751</v>
      </c>
      <c r="E275" s="173">
        <v>17.924647757620406</v>
      </c>
      <c r="F275" s="173">
        <v>0.028777972188967677</v>
      </c>
      <c r="G275" s="174">
        <v>12.024597899438254</v>
      </c>
      <c r="H275" s="171"/>
      <c r="I275" s="175">
        <v>27838</v>
      </c>
      <c r="J275" s="172">
        <v>99.83475824412673</v>
      </c>
      <c r="K275" s="173">
        <v>0</v>
      </c>
      <c r="L275" s="173">
        <v>0</v>
      </c>
      <c r="M275" s="173">
        <v>0</v>
      </c>
      <c r="N275" s="174">
        <v>0.16525175587326676</v>
      </c>
      <c r="O275" s="175"/>
      <c r="P275" s="175">
        <v>137309</v>
      </c>
      <c r="Q275" s="172">
        <v>99.9905323030537</v>
      </c>
      <c r="R275" s="173">
        <v>0</v>
      </c>
      <c r="S275" s="173">
        <v>0</v>
      </c>
      <c r="T275" s="173">
        <v>0</v>
      </c>
      <c r="U275" s="174">
        <v>0.009477696946303592</v>
      </c>
      <c r="V275" s="175"/>
      <c r="W275" s="176">
        <v>221754</v>
      </c>
      <c r="X275" s="172">
        <v>28.592043435518637</v>
      </c>
      <c r="Y275" s="173">
        <v>26.28678625864697</v>
      </c>
      <c r="Z275" s="173">
        <v>29.60623032729962</v>
      </c>
      <c r="AA275" s="173">
        <v>0.04058551367731811</v>
      </c>
      <c r="AB275" s="174">
        <v>15.474364464857455</v>
      </c>
      <c r="AC275" s="140"/>
    </row>
    <row r="276" spans="1:29" ht="12" customHeight="1">
      <c r="A276" s="151" t="s">
        <v>417</v>
      </c>
      <c r="B276" s="171">
        <v>357008</v>
      </c>
      <c r="C276" s="172">
        <v>47.182416080311924</v>
      </c>
      <c r="D276" s="173">
        <v>1.1534755523685745</v>
      </c>
      <c r="E276" s="173">
        <v>3.9486510106216106</v>
      </c>
      <c r="F276" s="173">
        <v>3.5312934163940306</v>
      </c>
      <c r="G276" s="174">
        <v>44.18417394030386</v>
      </c>
      <c r="H276" s="171"/>
      <c r="I276" s="175">
        <v>106989</v>
      </c>
      <c r="J276" s="172">
        <v>72.83832917402724</v>
      </c>
      <c r="K276" s="173">
        <v>0.0037387021095626654</v>
      </c>
      <c r="L276" s="173">
        <v>0</v>
      </c>
      <c r="M276" s="173">
        <v>0</v>
      </c>
      <c r="N276" s="174">
        <v>27.1579421238632</v>
      </c>
      <c r="O276" s="175"/>
      <c r="P276" s="175">
        <v>40197</v>
      </c>
      <c r="Q276" s="172">
        <v>99.40045277010722</v>
      </c>
      <c r="R276" s="173">
        <v>0</v>
      </c>
      <c r="S276" s="173">
        <v>0</v>
      </c>
      <c r="T276" s="173">
        <v>0</v>
      </c>
      <c r="U276" s="174">
        <v>0.599557229892778</v>
      </c>
      <c r="V276" s="175"/>
      <c r="W276" s="176">
        <v>725083</v>
      </c>
      <c r="X276" s="172">
        <v>50.42402042248956</v>
      </c>
      <c r="Y276" s="173">
        <v>0.2700380508162514</v>
      </c>
      <c r="Z276" s="173">
        <v>2.6769349164164655</v>
      </c>
      <c r="AA276" s="173">
        <v>5.237193535084949</v>
      </c>
      <c r="AB276" s="174">
        <v>41.39182307519277</v>
      </c>
      <c r="AC276" s="140"/>
    </row>
    <row r="277" spans="1:29" ht="12" customHeight="1">
      <c r="A277" s="151" t="s">
        <v>418</v>
      </c>
      <c r="B277" s="171">
        <v>64032423</v>
      </c>
      <c r="C277" s="172">
        <v>74.55497037805362</v>
      </c>
      <c r="D277" s="173">
        <v>12.205397881007876</v>
      </c>
      <c r="E277" s="173">
        <v>7.666487960325974</v>
      </c>
      <c r="F277" s="173">
        <v>0.19740624214704477</v>
      </c>
      <c r="G277" s="174">
        <v>5.375747538465474</v>
      </c>
      <c r="H277" s="171"/>
      <c r="I277" s="175">
        <v>3363427</v>
      </c>
      <c r="J277" s="172">
        <v>56.054732271578956</v>
      </c>
      <c r="K277" s="173">
        <v>29.15291457195295</v>
      </c>
      <c r="L277" s="173">
        <v>9.475989816339109</v>
      </c>
      <c r="M277" s="173">
        <v>0</v>
      </c>
      <c r="N277" s="174">
        <v>5.316373340128981</v>
      </c>
      <c r="O277" s="175"/>
      <c r="P277" s="175">
        <v>18601410</v>
      </c>
      <c r="Q277" s="172">
        <v>86.71507697534757</v>
      </c>
      <c r="R277" s="173">
        <v>12.006498432108103</v>
      </c>
      <c r="S277" s="173">
        <v>1.2596840777123886</v>
      </c>
      <c r="T277" s="173">
        <v>0</v>
      </c>
      <c r="U277" s="174">
        <v>0.01875051483194016</v>
      </c>
      <c r="V277" s="175"/>
      <c r="W277" s="176">
        <v>137727065</v>
      </c>
      <c r="X277" s="172">
        <v>52.78480014077117</v>
      </c>
      <c r="Y277" s="173">
        <v>16.870009536615044</v>
      </c>
      <c r="Z277" s="173">
        <v>12.12207419071916</v>
      </c>
      <c r="AA277" s="173">
        <v>1.0402595887743633</v>
      </c>
      <c r="AB277" s="174">
        <v>17.182866543120266</v>
      </c>
      <c r="AC277" s="140"/>
    </row>
    <row r="278" spans="1:29" ht="12" customHeight="1">
      <c r="A278" s="151" t="s">
        <v>419</v>
      </c>
      <c r="B278" s="171">
        <v>4982359</v>
      </c>
      <c r="C278" s="172">
        <v>2.7159825295607964</v>
      </c>
      <c r="D278" s="173">
        <v>46.452573971486196</v>
      </c>
      <c r="E278" s="173">
        <v>48.24965443076262</v>
      </c>
      <c r="F278" s="173">
        <v>0.06946508671896184</v>
      </c>
      <c r="G278" s="174">
        <v>2.5123339814714276</v>
      </c>
      <c r="H278" s="171"/>
      <c r="I278" s="175">
        <v>299</v>
      </c>
      <c r="J278" s="172">
        <v>0</v>
      </c>
      <c r="K278" s="173">
        <v>52.84280936454849</v>
      </c>
      <c r="L278" s="173">
        <v>0</v>
      </c>
      <c r="M278" s="173">
        <v>0</v>
      </c>
      <c r="N278" s="174">
        <v>47.1572006354515</v>
      </c>
      <c r="O278" s="175"/>
      <c r="P278" s="175">
        <v>2</v>
      </c>
      <c r="Q278" s="172">
        <v>0</v>
      </c>
      <c r="R278" s="173">
        <v>0</v>
      </c>
      <c r="S278" s="173">
        <v>0</v>
      </c>
      <c r="T278" s="173">
        <v>0</v>
      </c>
      <c r="U278" s="174">
        <v>100.00001</v>
      </c>
      <c r="V278" s="175"/>
      <c r="W278" s="176">
        <v>1904853</v>
      </c>
      <c r="X278" s="172">
        <v>1.908913706202001</v>
      </c>
      <c r="Y278" s="173">
        <v>38.100840327311346</v>
      </c>
      <c r="Z278" s="173">
        <v>55.23512837998523</v>
      </c>
      <c r="AA278" s="173">
        <v>0.2972407844594832</v>
      </c>
      <c r="AB278" s="174">
        <v>4.457886802041942</v>
      </c>
      <c r="AC278" s="140"/>
    </row>
    <row r="279" spans="1:29" ht="12" customHeight="1">
      <c r="A279" s="170"/>
      <c r="B279" s="170"/>
      <c r="C279" s="164"/>
      <c r="D279" s="165"/>
      <c r="E279" s="165"/>
      <c r="F279" s="165"/>
      <c r="G279" s="166"/>
      <c r="H279" s="170"/>
      <c r="I279" s="165"/>
      <c r="J279" s="164"/>
      <c r="K279" s="165"/>
      <c r="L279" s="165"/>
      <c r="M279" s="165"/>
      <c r="N279" s="166"/>
      <c r="O279" s="165"/>
      <c r="P279" s="165"/>
      <c r="Q279" s="164"/>
      <c r="R279" s="165"/>
      <c r="S279" s="165"/>
      <c r="T279" s="165"/>
      <c r="U279" s="166"/>
      <c r="V279" s="165"/>
      <c r="W279" s="165"/>
      <c r="X279" s="164"/>
      <c r="Y279" s="165"/>
      <c r="Z279" s="165"/>
      <c r="AA279" s="165"/>
      <c r="AB279" s="166"/>
      <c r="AC279" s="165"/>
    </row>
    <row r="280" spans="1:29" ht="16.5" customHeight="1">
      <c r="A280" s="138" t="s">
        <v>598</v>
      </c>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40"/>
    </row>
    <row r="281" spans="1:29" ht="3" customHeight="1">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40"/>
    </row>
    <row r="282" spans="1:29" ht="16.5" customHeight="1">
      <c r="A282" s="142" t="s">
        <v>599</v>
      </c>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40"/>
    </row>
    <row r="283" spans="1:29" ht="3" customHeight="1">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40"/>
    </row>
    <row r="284" spans="1:29" ht="13.5" customHeight="1">
      <c r="A284" s="139" t="s">
        <v>600</v>
      </c>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40"/>
    </row>
    <row r="285" spans="1:29" ht="3" customHeight="1" thickBot="1">
      <c r="A285" s="143"/>
      <c r="B285" s="144"/>
      <c r="C285" s="144"/>
      <c r="D285" s="144"/>
      <c r="E285" s="144"/>
      <c r="F285" s="144"/>
      <c r="G285" s="144"/>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0"/>
    </row>
    <row r="286" spans="1:29" ht="15" customHeight="1" thickBot="1" thickTop="1">
      <c r="A286" s="145" t="s">
        <v>601</v>
      </c>
      <c r="B286" s="146" t="s">
        <v>602</v>
      </c>
      <c r="C286" s="147"/>
      <c r="D286" s="147"/>
      <c r="E286" s="147"/>
      <c r="F286" s="147"/>
      <c r="G286" s="148"/>
      <c r="H286" s="149"/>
      <c r="I286" s="147" t="s">
        <v>603</v>
      </c>
      <c r="J286" s="147"/>
      <c r="K286" s="147"/>
      <c r="L286" s="147"/>
      <c r="M286" s="147"/>
      <c r="N286" s="147"/>
      <c r="O286" s="147"/>
      <c r="P286" s="147"/>
      <c r="Q286" s="147"/>
      <c r="R286" s="147"/>
      <c r="S286" s="147"/>
      <c r="T286" s="147"/>
      <c r="U286" s="148"/>
      <c r="V286" s="150"/>
      <c r="W286" s="147" t="s">
        <v>604</v>
      </c>
      <c r="X286" s="147"/>
      <c r="Y286" s="147"/>
      <c r="Z286" s="147"/>
      <c r="AA286" s="147"/>
      <c r="AB286" s="148"/>
      <c r="AC286" s="140"/>
    </row>
    <row r="287" spans="1:29" ht="3" customHeight="1" thickTop="1">
      <c r="A287" s="151"/>
      <c r="B287" s="152"/>
      <c r="C287" s="139"/>
      <c r="D287" s="139"/>
      <c r="E287" s="139"/>
      <c r="F287" s="139"/>
      <c r="G287" s="153"/>
      <c r="H287" s="151"/>
      <c r="I287" s="140"/>
      <c r="J287" s="140"/>
      <c r="K287" s="140"/>
      <c r="L287" s="140"/>
      <c r="M287" s="140"/>
      <c r="N287" s="154"/>
      <c r="O287" s="140"/>
      <c r="P287" s="140"/>
      <c r="Q287" s="140"/>
      <c r="R287" s="140"/>
      <c r="S287" s="140"/>
      <c r="T287" s="140"/>
      <c r="U287" s="154"/>
      <c r="V287" s="140"/>
      <c r="W287" s="140"/>
      <c r="X287" s="140"/>
      <c r="Y287" s="140"/>
      <c r="Z287" s="140"/>
      <c r="AA287" s="140"/>
      <c r="AB287" s="154"/>
      <c r="AC287" s="140"/>
    </row>
    <row r="288" spans="1:29" ht="12" customHeight="1">
      <c r="A288" s="151"/>
      <c r="B288" s="152" t="s">
        <v>605</v>
      </c>
      <c r="C288" s="139"/>
      <c r="D288" s="139"/>
      <c r="E288" s="139"/>
      <c r="F288" s="139"/>
      <c r="G288" s="153"/>
      <c r="H288" s="151"/>
      <c r="I288" s="139" t="s">
        <v>605</v>
      </c>
      <c r="J288" s="139"/>
      <c r="K288" s="139"/>
      <c r="L288" s="139"/>
      <c r="M288" s="139"/>
      <c r="N288" s="153"/>
      <c r="O288" s="140"/>
      <c r="P288" s="139" t="s">
        <v>606</v>
      </c>
      <c r="Q288" s="139"/>
      <c r="R288" s="139"/>
      <c r="S288" s="139"/>
      <c r="T288" s="139"/>
      <c r="U288" s="153"/>
      <c r="V288" s="140"/>
      <c r="W288" s="139" t="s">
        <v>605</v>
      </c>
      <c r="X288" s="139"/>
      <c r="Y288" s="139"/>
      <c r="Z288" s="139"/>
      <c r="AA288" s="139"/>
      <c r="AB288" s="153"/>
      <c r="AC288" s="140"/>
    </row>
    <row r="289" spans="1:29" ht="12" customHeight="1">
      <c r="A289" s="151"/>
      <c r="B289" s="152" t="s">
        <v>607</v>
      </c>
      <c r="C289" s="139"/>
      <c r="D289" s="139"/>
      <c r="E289" s="139"/>
      <c r="F289" s="139"/>
      <c r="G289" s="153"/>
      <c r="H289" s="151"/>
      <c r="I289" s="139" t="s">
        <v>607</v>
      </c>
      <c r="J289" s="139"/>
      <c r="K289" s="139"/>
      <c r="L289" s="139"/>
      <c r="M289" s="139"/>
      <c r="N289" s="153"/>
      <c r="O289" s="140"/>
      <c r="P289" s="139" t="s">
        <v>608</v>
      </c>
      <c r="Q289" s="139"/>
      <c r="R289" s="139"/>
      <c r="S289" s="139"/>
      <c r="T289" s="139"/>
      <c r="U289" s="153"/>
      <c r="V289" s="140"/>
      <c r="W289" s="139" t="s">
        <v>607</v>
      </c>
      <c r="X289" s="139"/>
      <c r="Y289" s="139"/>
      <c r="Z289" s="139"/>
      <c r="AA289" s="139"/>
      <c r="AB289" s="153"/>
      <c r="AC289" s="140"/>
    </row>
    <row r="290" spans="1:29" ht="3" customHeight="1">
      <c r="A290" s="151"/>
      <c r="B290" s="155"/>
      <c r="C290" s="156"/>
      <c r="D290" s="156"/>
      <c r="E290" s="156"/>
      <c r="F290" s="156"/>
      <c r="G290" s="157"/>
      <c r="H290" s="155"/>
      <c r="I290" s="156"/>
      <c r="J290" s="156"/>
      <c r="K290" s="156"/>
      <c r="L290" s="156"/>
      <c r="M290" s="156"/>
      <c r="N290" s="157"/>
      <c r="O290" s="156"/>
      <c r="P290" s="158"/>
      <c r="Q290" s="158"/>
      <c r="R290" s="158"/>
      <c r="S290" s="158"/>
      <c r="T290" s="158"/>
      <c r="U290" s="159"/>
      <c r="V290" s="156"/>
      <c r="W290" s="156"/>
      <c r="X290" s="156"/>
      <c r="Y290" s="156"/>
      <c r="Z290" s="156"/>
      <c r="AA290" s="156"/>
      <c r="AB290" s="157"/>
      <c r="AC290" s="140"/>
    </row>
    <row r="291" spans="1:29" ht="3" customHeight="1">
      <c r="A291" s="151"/>
      <c r="B291" s="151"/>
      <c r="C291" s="160"/>
      <c r="D291" s="140"/>
      <c r="E291" s="140"/>
      <c r="F291" s="140"/>
      <c r="G291" s="154"/>
      <c r="H291" s="151"/>
      <c r="I291" s="140"/>
      <c r="J291" s="160"/>
      <c r="K291" s="140"/>
      <c r="L291" s="140"/>
      <c r="M291" s="140"/>
      <c r="N291" s="154"/>
      <c r="O291" s="140"/>
      <c r="P291" s="140"/>
      <c r="Q291" s="161"/>
      <c r="R291" s="139"/>
      <c r="S291" s="139"/>
      <c r="T291" s="139"/>
      <c r="U291" s="153"/>
      <c r="V291" s="140"/>
      <c r="W291" s="140"/>
      <c r="X291" s="160"/>
      <c r="Y291" s="140"/>
      <c r="Z291" s="140"/>
      <c r="AA291" s="140"/>
      <c r="AB291" s="154"/>
      <c r="AC291" s="140"/>
    </row>
    <row r="292" spans="1:29" ht="12" customHeight="1">
      <c r="A292" s="151"/>
      <c r="B292" s="162" t="s">
        <v>609</v>
      </c>
      <c r="C292" s="161" t="s">
        <v>610</v>
      </c>
      <c r="D292" s="139"/>
      <c r="E292" s="139"/>
      <c r="F292" s="139"/>
      <c r="G292" s="153"/>
      <c r="H292" s="151"/>
      <c r="I292" s="163" t="s">
        <v>611</v>
      </c>
      <c r="J292" s="161" t="s">
        <v>610</v>
      </c>
      <c r="K292" s="139"/>
      <c r="L292" s="139"/>
      <c r="M292" s="139"/>
      <c r="N292" s="153"/>
      <c r="O292" s="140"/>
      <c r="P292" s="163" t="s">
        <v>611</v>
      </c>
      <c r="Q292" s="161" t="s">
        <v>610</v>
      </c>
      <c r="R292" s="139"/>
      <c r="S292" s="139"/>
      <c r="T292" s="139"/>
      <c r="U292" s="153"/>
      <c r="V292" s="140"/>
      <c r="W292" s="163" t="s">
        <v>612</v>
      </c>
      <c r="X292" s="161" t="s">
        <v>610</v>
      </c>
      <c r="Y292" s="139"/>
      <c r="Z292" s="139"/>
      <c r="AA292" s="139"/>
      <c r="AB292" s="153"/>
      <c r="AC292" s="140"/>
    </row>
    <row r="293" spans="1:29" ht="3" customHeight="1">
      <c r="A293" s="151"/>
      <c r="B293" s="151"/>
      <c r="C293" s="164"/>
      <c r="D293" s="165"/>
      <c r="E293" s="165"/>
      <c r="F293" s="165"/>
      <c r="G293" s="166"/>
      <c r="H293" s="151"/>
      <c r="I293" s="140"/>
      <c r="J293" s="164"/>
      <c r="K293" s="165"/>
      <c r="L293" s="165"/>
      <c r="M293" s="165"/>
      <c r="N293" s="166"/>
      <c r="O293" s="140"/>
      <c r="P293" s="140"/>
      <c r="Q293" s="164"/>
      <c r="R293" s="165"/>
      <c r="S293" s="165"/>
      <c r="T293" s="165"/>
      <c r="U293" s="166"/>
      <c r="V293" s="140"/>
      <c r="W293" s="140"/>
      <c r="X293" s="164"/>
      <c r="Y293" s="165"/>
      <c r="Z293" s="165"/>
      <c r="AA293" s="165"/>
      <c r="AB293" s="166"/>
      <c r="AC293" s="140"/>
    </row>
    <row r="294" spans="1:29" ht="15" customHeight="1">
      <c r="A294" s="151"/>
      <c r="B294" s="162" t="s">
        <v>613</v>
      </c>
      <c r="C294" s="167" t="s">
        <v>614</v>
      </c>
      <c r="D294" s="163" t="s">
        <v>615</v>
      </c>
      <c r="E294" s="163" t="s">
        <v>616</v>
      </c>
      <c r="F294" s="163" t="s">
        <v>617</v>
      </c>
      <c r="G294" s="168" t="s">
        <v>618</v>
      </c>
      <c r="H294" s="151"/>
      <c r="I294" s="163" t="s">
        <v>619</v>
      </c>
      <c r="J294" s="167" t="s">
        <v>614</v>
      </c>
      <c r="K294" s="163" t="s">
        <v>615</v>
      </c>
      <c r="L294" s="163" t="s">
        <v>616</v>
      </c>
      <c r="M294" s="163" t="s">
        <v>617</v>
      </c>
      <c r="N294" s="168" t="s">
        <v>618</v>
      </c>
      <c r="O294" s="140"/>
      <c r="P294" s="163" t="s">
        <v>619</v>
      </c>
      <c r="Q294" s="167" t="s">
        <v>614</v>
      </c>
      <c r="R294" s="163" t="s">
        <v>615</v>
      </c>
      <c r="S294" s="163" t="s">
        <v>616</v>
      </c>
      <c r="T294" s="163" t="s">
        <v>617</v>
      </c>
      <c r="U294" s="168" t="s">
        <v>618</v>
      </c>
      <c r="V294" s="139"/>
      <c r="W294" s="169" t="s">
        <v>620</v>
      </c>
      <c r="X294" s="167" t="s">
        <v>614</v>
      </c>
      <c r="Y294" s="163" t="s">
        <v>615</v>
      </c>
      <c r="Z294" s="163" t="s">
        <v>616</v>
      </c>
      <c r="AA294" s="163" t="s">
        <v>617</v>
      </c>
      <c r="AB294" s="168" t="s">
        <v>618</v>
      </c>
      <c r="AC294" s="140"/>
    </row>
    <row r="295" spans="1:29" ht="3" customHeight="1">
      <c r="A295" s="170"/>
      <c r="B295" s="170"/>
      <c r="C295" s="164"/>
      <c r="D295" s="165"/>
      <c r="E295" s="165"/>
      <c r="F295" s="165"/>
      <c r="G295" s="166"/>
      <c r="H295" s="170"/>
      <c r="I295" s="165"/>
      <c r="J295" s="164"/>
      <c r="K295" s="165"/>
      <c r="L295" s="165"/>
      <c r="M295" s="165"/>
      <c r="N295" s="166"/>
      <c r="O295" s="165"/>
      <c r="P295" s="165"/>
      <c r="Q295" s="164"/>
      <c r="R295" s="165"/>
      <c r="S295" s="165"/>
      <c r="T295" s="165"/>
      <c r="U295" s="166"/>
      <c r="V295" s="165"/>
      <c r="W295" s="165"/>
      <c r="X295" s="164"/>
      <c r="Y295" s="165"/>
      <c r="Z295" s="165"/>
      <c r="AA295" s="165"/>
      <c r="AB295" s="166"/>
      <c r="AC295" s="140"/>
    </row>
    <row r="296" spans="1:29" ht="4.5" customHeight="1">
      <c r="A296" s="151"/>
      <c r="B296" s="151"/>
      <c r="C296" s="160"/>
      <c r="D296" s="140"/>
      <c r="E296" s="140"/>
      <c r="F296" s="140"/>
      <c r="G296" s="154"/>
      <c r="H296" s="151"/>
      <c r="I296" s="140"/>
      <c r="J296" s="160"/>
      <c r="K296" s="140"/>
      <c r="L296" s="140"/>
      <c r="M296" s="140"/>
      <c r="N296" s="154"/>
      <c r="O296" s="140"/>
      <c r="P296" s="140"/>
      <c r="Q296" s="160"/>
      <c r="R296" s="140"/>
      <c r="S296" s="140"/>
      <c r="T296" s="140"/>
      <c r="U296" s="154"/>
      <c r="V296" s="140"/>
      <c r="W296" s="140"/>
      <c r="X296" s="160"/>
      <c r="Y296" s="140"/>
      <c r="Z296" s="140"/>
      <c r="AA296" s="140"/>
      <c r="AB296" s="154"/>
      <c r="AC296" s="140"/>
    </row>
    <row r="297" spans="1:29" ht="12" customHeight="1">
      <c r="A297" s="151" t="s">
        <v>420</v>
      </c>
      <c r="B297" s="171">
        <v>19634</v>
      </c>
      <c r="C297" s="172">
        <v>25.063665070795558</v>
      </c>
      <c r="D297" s="173">
        <v>0</v>
      </c>
      <c r="E297" s="173">
        <v>0</v>
      </c>
      <c r="F297" s="173">
        <v>0</v>
      </c>
      <c r="G297" s="174">
        <v>74.93634492920444</v>
      </c>
      <c r="H297" s="171"/>
      <c r="I297" s="175">
        <v>316</v>
      </c>
      <c r="J297" s="172">
        <v>0</v>
      </c>
      <c r="K297" s="173">
        <v>100</v>
      </c>
      <c r="L297" s="173">
        <v>0</v>
      </c>
      <c r="M297" s="173">
        <v>0</v>
      </c>
      <c r="N297" s="174">
        <v>1.0000000000003062E-05</v>
      </c>
      <c r="O297" s="175"/>
      <c r="P297" s="175">
        <v>0</v>
      </c>
      <c r="Q297" s="172" t="s">
        <v>622</v>
      </c>
      <c r="R297" s="173" t="s">
        <v>622</v>
      </c>
      <c r="S297" s="173" t="s">
        <v>622</v>
      </c>
      <c r="T297" s="173" t="s">
        <v>622</v>
      </c>
      <c r="U297" s="174" t="s">
        <v>622</v>
      </c>
      <c r="V297" s="175"/>
      <c r="W297" s="176">
        <v>34746</v>
      </c>
      <c r="X297" s="172">
        <v>4.475335290393139</v>
      </c>
      <c r="Y297" s="173">
        <v>1.1137972716283888</v>
      </c>
      <c r="Z297" s="173">
        <v>0</v>
      </c>
      <c r="AA297" s="173">
        <v>0</v>
      </c>
      <c r="AB297" s="174">
        <v>94.41087743797847</v>
      </c>
      <c r="AC297" s="140"/>
    </row>
    <row r="298" spans="1:29" ht="12" customHeight="1">
      <c r="A298" s="151" t="s">
        <v>421</v>
      </c>
      <c r="B298" s="171">
        <v>2785949</v>
      </c>
      <c r="C298" s="172">
        <v>54.88485252242593</v>
      </c>
      <c r="D298" s="173">
        <v>25.253764516148717</v>
      </c>
      <c r="E298" s="173">
        <v>4.346203035303231</v>
      </c>
      <c r="F298" s="173">
        <v>0</v>
      </c>
      <c r="G298" s="174">
        <v>15.515189926122122</v>
      </c>
      <c r="H298" s="171"/>
      <c r="I298" s="175">
        <v>383085</v>
      </c>
      <c r="J298" s="172">
        <v>60.28296592140126</v>
      </c>
      <c r="K298" s="173">
        <v>3.84170614876594</v>
      </c>
      <c r="L298" s="173">
        <v>4.685905216857877</v>
      </c>
      <c r="M298" s="173">
        <v>0</v>
      </c>
      <c r="N298" s="174">
        <v>31.189432712974927</v>
      </c>
      <c r="O298" s="175"/>
      <c r="P298" s="175">
        <v>2097948</v>
      </c>
      <c r="Q298" s="172">
        <v>97.83512270084864</v>
      </c>
      <c r="R298" s="173">
        <v>1.507520682114142</v>
      </c>
      <c r="S298" s="173">
        <v>0.0028599374245691506</v>
      </c>
      <c r="T298" s="173">
        <v>0</v>
      </c>
      <c r="U298" s="174">
        <v>0.6545066796126501</v>
      </c>
      <c r="V298" s="175"/>
      <c r="W298" s="176">
        <v>2769759</v>
      </c>
      <c r="X298" s="172">
        <v>57.29014690447797</v>
      </c>
      <c r="Y298" s="173">
        <v>14.08505216518838</v>
      </c>
      <c r="Z298" s="173">
        <v>6.398137888531096</v>
      </c>
      <c r="AA298" s="173">
        <v>0</v>
      </c>
      <c r="AB298" s="174">
        <v>22.226673041802552</v>
      </c>
      <c r="AC298" s="140"/>
    </row>
    <row r="299" spans="1:29" ht="12" customHeight="1">
      <c r="A299" s="151" t="s">
        <v>422</v>
      </c>
      <c r="B299" s="171">
        <v>1328719</v>
      </c>
      <c r="C299" s="172">
        <v>46.68022358376752</v>
      </c>
      <c r="D299" s="173">
        <v>31.58591094129007</v>
      </c>
      <c r="E299" s="173">
        <v>7.322014662242355</v>
      </c>
      <c r="F299" s="173">
        <v>1.1125753451256435</v>
      </c>
      <c r="G299" s="174">
        <v>13.299285467574409</v>
      </c>
      <c r="H299" s="171"/>
      <c r="I299" s="175">
        <v>264114</v>
      </c>
      <c r="J299" s="172">
        <v>41.98149284021294</v>
      </c>
      <c r="K299" s="173">
        <v>53.89680213847051</v>
      </c>
      <c r="L299" s="173">
        <v>0</v>
      </c>
      <c r="M299" s="173">
        <v>0</v>
      </c>
      <c r="N299" s="174">
        <v>4.121715021316553</v>
      </c>
      <c r="O299" s="175"/>
      <c r="P299" s="175">
        <v>1301778</v>
      </c>
      <c r="Q299" s="172">
        <v>88.771203692181</v>
      </c>
      <c r="R299" s="173">
        <v>10.813902216814235</v>
      </c>
      <c r="S299" s="173">
        <v>0</v>
      </c>
      <c r="T299" s="173">
        <v>0</v>
      </c>
      <c r="U299" s="174">
        <v>0.4149040910047643</v>
      </c>
      <c r="V299" s="175"/>
      <c r="W299" s="176">
        <v>2303838</v>
      </c>
      <c r="X299" s="172">
        <v>26.344821120235018</v>
      </c>
      <c r="Y299" s="173">
        <v>26.77228173161481</v>
      </c>
      <c r="Z299" s="173">
        <v>5.780007101193747</v>
      </c>
      <c r="AA299" s="173">
        <v>6.5534989873419915</v>
      </c>
      <c r="AB299" s="174">
        <v>34.54940105961443</v>
      </c>
      <c r="AC299" s="140"/>
    </row>
    <row r="300" spans="1:29" ht="12" customHeight="1">
      <c r="A300" s="151" t="s">
        <v>423</v>
      </c>
      <c r="B300" s="171">
        <v>187016</v>
      </c>
      <c r="C300" s="172">
        <v>6.8079736493134275</v>
      </c>
      <c r="D300" s="173">
        <v>1.163536809684733</v>
      </c>
      <c r="E300" s="173">
        <v>45.50573212987124</v>
      </c>
      <c r="F300" s="173">
        <v>0</v>
      </c>
      <c r="G300" s="174">
        <v>46.5227674111306</v>
      </c>
      <c r="H300" s="171"/>
      <c r="I300" s="175">
        <v>1769</v>
      </c>
      <c r="J300" s="172">
        <v>0</v>
      </c>
      <c r="K300" s="173">
        <v>2.3176936122102885</v>
      </c>
      <c r="L300" s="173">
        <v>0</v>
      </c>
      <c r="M300" s="173">
        <v>0</v>
      </c>
      <c r="N300" s="174">
        <v>97.68231638778971</v>
      </c>
      <c r="O300" s="175"/>
      <c r="P300" s="175">
        <v>0</v>
      </c>
      <c r="Q300" s="172" t="s">
        <v>622</v>
      </c>
      <c r="R300" s="173" t="s">
        <v>622</v>
      </c>
      <c r="S300" s="173" t="s">
        <v>622</v>
      </c>
      <c r="T300" s="173" t="s">
        <v>622</v>
      </c>
      <c r="U300" s="174" t="s">
        <v>622</v>
      </c>
      <c r="V300" s="175"/>
      <c r="W300" s="176">
        <v>319940</v>
      </c>
      <c r="X300" s="172">
        <v>1.9200475089079203</v>
      </c>
      <c r="Y300" s="173">
        <v>0.4963430643245609</v>
      </c>
      <c r="Z300" s="173">
        <v>53.07713946364944</v>
      </c>
      <c r="AA300" s="173">
        <v>0</v>
      </c>
      <c r="AB300" s="174">
        <v>44.50647996311808</v>
      </c>
      <c r="AC300" s="140"/>
    </row>
    <row r="301" spans="1:29" ht="12" customHeight="1">
      <c r="A301" s="151" t="s">
        <v>424</v>
      </c>
      <c r="B301" s="171">
        <v>6905317</v>
      </c>
      <c r="C301" s="172">
        <v>61.47945126921762</v>
      </c>
      <c r="D301" s="173">
        <v>19.431707479902805</v>
      </c>
      <c r="E301" s="173">
        <v>0.0009557852304246134</v>
      </c>
      <c r="F301" s="173">
        <v>2.927801866300997</v>
      </c>
      <c r="G301" s="174">
        <v>16.160093599348155</v>
      </c>
      <c r="H301" s="171"/>
      <c r="I301" s="175">
        <v>472844</v>
      </c>
      <c r="J301" s="172">
        <v>44.19576012384634</v>
      </c>
      <c r="K301" s="173">
        <v>37.88543367368519</v>
      </c>
      <c r="L301" s="173">
        <v>0</v>
      </c>
      <c r="M301" s="173">
        <v>0</v>
      </c>
      <c r="N301" s="174">
        <v>17.918816202468467</v>
      </c>
      <c r="O301" s="175"/>
      <c r="P301" s="175">
        <v>15166</v>
      </c>
      <c r="Q301" s="172">
        <v>76.05828827640775</v>
      </c>
      <c r="R301" s="173">
        <v>0</v>
      </c>
      <c r="S301" s="173">
        <v>0</v>
      </c>
      <c r="T301" s="173">
        <v>0</v>
      </c>
      <c r="U301" s="174">
        <v>23.941721723592245</v>
      </c>
      <c r="V301" s="175"/>
      <c r="W301" s="176">
        <v>3921136</v>
      </c>
      <c r="X301" s="172">
        <v>41.916016174904414</v>
      </c>
      <c r="Y301" s="173">
        <v>24.899034361470758</v>
      </c>
      <c r="Z301" s="173">
        <v>0.001912711010278654</v>
      </c>
      <c r="AA301" s="173">
        <v>7.737528104100444</v>
      </c>
      <c r="AB301" s="174">
        <v>25.445518648514103</v>
      </c>
      <c r="AC301" s="140"/>
    </row>
    <row r="302" spans="1:29" ht="12" customHeight="1">
      <c r="A302" s="151" t="s">
        <v>425</v>
      </c>
      <c r="B302" s="171">
        <v>159098</v>
      </c>
      <c r="C302" s="172">
        <v>0.09491005543752908</v>
      </c>
      <c r="D302" s="173">
        <v>1.2256596563124615</v>
      </c>
      <c r="E302" s="173">
        <v>7.786395806358345</v>
      </c>
      <c r="F302" s="173">
        <v>0</v>
      </c>
      <c r="G302" s="174">
        <v>90.89304448189166</v>
      </c>
      <c r="H302" s="171"/>
      <c r="I302" s="175">
        <v>48329</v>
      </c>
      <c r="J302" s="172">
        <v>0</v>
      </c>
      <c r="K302" s="173">
        <v>0</v>
      </c>
      <c r="L302" s="173">
        <v>0</v>
      </c>
      <c r="M302" s="173">
        <v>0</v>
      </c>
      <c r="N302" s="174">
        <v>100.00001</v>
      </c>
      <c r="O302" s="175"/>
      <c r="P302" s="175">
        <v>0</v>
      </c>
      <c r="Q302" s="172" t="s">
        <v>622</v>
      </c>
      <c r="R302" s="173" t="s">
        <v>622</v>
      </c>
      <c r="S302" s="173" t="s">
        <v>622</v>
      </c>
      <c r="T302" s="173" t="s">
        <v>622</v>
      </c>
      <c r="U302" s="174" t="s">
        <v>622</v>
      </c>
      <c r="V302" s="175"/>
      <c r="W302" s="176">
        <v>320589</v>
      </c>
      <c r="X302" s="172">
        <v>0.021210958579364857</v>
      </c>
      <c r="Y302" s="173">
        <v>0.9220528464794487</v>
      </c>
      <c r="Z302" s="173">
        <v>4.552557948026913</v>
      </c>
      <c r="AA302" s="173">
        <v>0</v>
      </c>
      <c r="AB302" s="174">
        <v>94.50418824691427</v>
      </c>
      <c r="AC302" s="140"/>
    </row>
    <row r="303" spans="1:29" ht="12" customHeight="1">
      <c r="A303" s="151" t="s">
        <v>426</v>
      </c>
      <c r="B303" s="171">
        <v>7797938</v>
      </c>
      <c r="C303" s="172">
        <v>28.994690647707124</v>
      </c>
      <c r="D303" s="173">
        <v>10.93377505694454</v>
      </c>
      <c r="E303" s="173">
        <v>53.316197179305604</v>
      </c>
      <c r="F303" s="173">
        <v>0.7346685752053941</v>
      </c>
      <c r="G303" s="174">
        <v>6.020678540837334</v>
      </c>
      <c r="H303" s="171"/>
      <c r="I303" s="175">
        <v>2432463</v>
      </c>
      <c r="J303" s="172">
        <v>99.20237224574433</v>
      </c>
      <c r="K303" s="173">
        <v>0</v>
      </c>
      <c r="L303" s="173">
        <v>0</v>
      </c>
      <c r="M303" s="173">
        <v>0</v>
      </c>
      <c r="N303" s="174">
        <v>0.797637754255666</v>
      </c>
      <c r="O303" s="175"/>
      <c r="P303" s="175">
        <v>0</v>
      </c>
      <c r="Q303" s="172" t="s">
        <v>622</v>
      </c>
      <c r="R303" s="173" t="s">
        <v>622</v>
      </c>
      <c r="S303" s="173" t="s">
        <v>622</v>
      </c>
      <c r="T303" s="173" t="s">
        <v>622</v>
      </c>
      <c r="U303" s="174" t="s">
        <v>622</v>
      </c>
      <c r="V303" s="175"/>
      <c r="W303" s="176">
        <v>3893272</v>
      </c>
      <c r="X303" s="172">
        <v>42.76420964165874</v>
      </c>
      <c r="Y303" s="173">
        <v>7.603758483866526</v>
      </c>
      <c r="Z303" s="173">
        <v>32.71608045880175</v>
      </c>
      <c r="AA303" s="173">
        <v>2.5413842135869262</v>
      </c>
      <c r="AB303" s="174">
        <v>14.37457720208606</v>
      </c>
      <c r="AC303" s="140"/>
    </row>
    <row r="304" spans="1:29" ht="12" customHeight="1">
      <c r="A304" s="151" t="s">
        <v>427</v>
      </c>
      <c r="B304" s="171">
        <v>5177</v>
      </c>
      <c r="C304" s="172">
        <v>0</v>
      </c>
      <c r="D304" s="173">
        <v>0</v>
      </c>
      <c r="E304" s="173">
        <v>0</v>
      </c>
      <c r="F304" s="173">
        <v>0</v>
      </c>
      <c r="G304" s="174">
        <v>100.00001</v>
      </c>
      <c r="H304" s="171"/>
      <c r="I304" s="175">
        <v>1760</v>
      </c>
      <c r="J304" s="172">
        <v>0</v>
      </c>
      <c r="K304" s="173">
        <v>0</v>
      </c>
      <c r="L304" s="173">
        <v>0</v>
      </c>
      <c r="M304" s="173">
        <v>0</v>
      </c>
      <c r="N304" s="174">
        <v>100.00001</v>
      </c>
      <c r="O304" s="175"/>
      <c r="P304" s="175">
        <v>0</v>
      </c>
      <c r="Q304" s="172" t="s">
        <v>622</v>
      </c>
      <c r="R304" s="173" t="s">
        <v>622</v>
      </c>
      <c r="S304" s="173" t="s">
        <v>622</v>
      </c>
      <c r="T304" s="173" t="s">
        <v>622</v>
      </c>
      <c r="U304" s="174" t="s">
        <v>622</v>
      </c>
      <c r="V304" s="175"/>
      <c r="W304" s="176">
        <v>19946</v>
      </c>
      <c r="X304" s="172">
        <v>0</v>
      </c>
      <c r="Y304" s="173">
        <v>0</v>
      </c>
      <c r="Z304" s="173">
        <v>0</v>
      </c>
      <c r="AA304" s="173">
        <v>0</v>
      </c>
      <c r="AB304" s="174">
        <v>100.00001</v>
      </c>
      <c r="AC304" s="140"/>
    </row>
    <row r="305" spans="1:29" ht="12" customHeight="1">
      <c r="A305" s="151" t="s">
        <v>428</v>
      </c>
      <c r="B305" s="171">
        <v>3303104</v>
      </c>
      <c r="C305" s="172">
        <v>72.22827376915774</v>
      </c>
      <c r="D305" s="173">
        <v>12.235642595570711</v>
      </c>
      <c r="E305" s="173">
        <v>1.1718977059154057</v>
      </c>
      <c r="F305" s="173">
        <v>0.5413090232702331</v>
      </c>
      <c r="G305" s="174">
        <v>13.822886906085913</v>
      </c>
      <c r="H305" s="171"/>
      <c r="I305" s="175">
        <v>613738</v>
      </c>
      <c r="J305" s="172">
        <v>48.49447158233644</v>
      </c>
      <c r="K305" s="173">
        <v>0</v>
      </c>
      <c r="L305" s="173">
        <v>0</v>
      </c>
      <c r="M305" s="173">
        <v>0</v>
      </c>
      <c r="N305" s="174">
        <v>51.505538417663566</v>
      </c>
      <c r="O305" s="175"/>
      <c r="P305" s="175">
        <v>25093</v>
      </c>
      <c r="Q305" s="172">
        <v>93.20926154704499</v>
      </c>
      <c r="R305" s="173">
        <v>0</v>
      </c>
      <c r="S305" s="173">
        <v>0</v>
      </c>
      <c r="T305" s="173">
        <v>0</v>
      </c>
      <c r="U305" s="174">
        <v>6.7907484529550075</v>
      </c>
      <c r="V305" s="175"/>
      <c r="W305" s="176">
        <v>3506850</v>
      </c>
      <c r="X305" s="172">
        <v>64.52437372570826</v>
      </c>
      <c r="Y305" s="173">
        <v>8.777991644923507</v>
      </c>
      <c r="Z305" s="173">
        <v>0.8451744443018664</v>
      </c>
      <c r="AA305" s="173">
        <v>1.5146071260532956</v>
      </c>
      <c r="AB305" s="174">
        <v>24.337863059013074</v>
      </c>
      <c r="AC305" s="140"/>
    </row>
    <row r="306" spans="1:29" ht="18" customHeight="1">
      <c r="A306" s="151" t="s">
        <v>429</v>
      </c>
      <c r="B306" s="171">
        <v>3760660</v>
      </c>
      <c r="C306" s="172">
        <v>22.4426563422378</v>
      </c>
      <c r="D306" s="173">
        <v>32.75890402216632</v>
      </c>
      <c r="E306" s="173">
        <v>17.932650119925757</v>
      </c>
      <c r="F306" s="173">
        <v>0.2600607340200922</v>
      </c>
      <c r="G306" s="174">
        <v>26.60573878165003</v>
      </c>
      <c r="H306" s="171"/>
      <c r="I306" s="175">
        <v>671636</v>
      </c>
      <c r="J306" s="172">
        <v>0</v>
      </c>
      <c r="K306" s="173">
        <v>58.914352417083066</v>
      </c>
      <c r="L306" s="173">
        <v>7.995551161641127</v>
      </c>
      <c r="M306" s="173">
        <v>0</v>
      </c>
      <c r="N306" s="174">
        <v>33.09010642127581</v>
      </c>
      <c r="O306" s="175"/>
      <c r="P306" s="175">
        <v>147112</v>
      </c>
      <c r="Q306" s="172">
        <v>61.863070313774536</v>
      </c>
      <c r="R306" s="173">
        <v>17.234488009135898</v>
      </c>
      <c r="S306" s="173">
        <v>0.38406112349774324</v>
      </c>
      <c r="T306" s="173">
        <v>0</v>
      </c>
      <c r="U306" s="174">
        <v>20.51839055359182</v>
      </c>
      <c r="V306" s="175"/>
      <c r="W306" s="176">
        <v>7702841</v>
      </c>
      <c r="X306" s="172">
        <v>8.22492636158529</v>
      </c>
      <c r="Y306" s="173">
        <v>44.5165491537473</v>
      </c>
      <c r="Z306" s="173">
        <v>15.854410080644271</v>
      </c>
      <c r="AA306" s="173">
        <v>1.1381774594594385</v>
      </c>
      <c r="AB306" s="174">
        <v>30.2659469445637</v>
      </c>
      <c r="AC306" s="140"/>
    </row>
    <row r="307" spans="1:29" ht="12" customHeight="1">
      <c r="A307" s="151" t="s">
        <v>430</v>
      </c>
      <c r="B307" s="171">
        <v>0</v>
      </c>
      <c r="C307" s="172" t="s">
        <v>622</v>
      </c>
      <c r="D307" s="173" t="s">
        <v>622</v>
      </c>
      <c r="E307" s="173" t="s">
        <v>622</v>
      </c>
      <c r="F307" s="173" t="s">
        <v>622</v>
      </c>
      <c r="G307" s="174" t="s">
        <v>622</v>
      </c>
      <c r="H307" s="171"/>
      <c r="I307" s="175">
        <v>0</v>
      </c>
      <c r="J307" s="172" t="s">
        <v>622</v>
      </c>
      <c r="K307" s="173" t="s">
        <v>622</v>
      </c>
      <c r="L307" s="173" t="s">
        <v>622</v>
      </c>
      <c r="M307" s="173" t="s">
        <v>622</v>
      </c>
      <c r="N307" s="174" t="s">
        <v>622</v>
      </c>
      <c r="O307" s="175"/>
      <c r="P307" s="175">
        <v>0</v>
      </c>
      <c r="Q307" s="172" t="s">
        <v>622</v>
      </c>
      <c r="R307" s="173" t="s">
        <v>622</v>
      </c>
      <c r="S307" s="173" t="s">
        <v>622</v>
      </c>
      <c r="T307" s="173" t="s">
        <v>622</v>
      </c>
      <c r="U307" s="174" t="s">
        <v>622</v>
      </c>
      <c r="V307" s="175"/>
      <c r="W307" s="176">
        <v>0</v>
      </c>
      <c r="X307" s="172" t="s">
        <v>622</v>
      </c>
      <c r="Y307" s="173" t="s">
        <v>622</v>
      </c>
      <c r="Z307" s="173" t="s">
        <v>622</v>
      </c>
      <c r="AA307" s="173" t="s">
        <v>622</v>
      </c>
      <c r="AB307" s="174" t="s">
        <v>622</v>
      </c>
      <c r="AC307" s="140"/>
    </row>
    <row r="308" spans="1:29" ht="12" customHeight="1">
      <c r="A308" s="151" t="s">
        <v>431</v>
      </c>
      <c r="B308" s="171">
        <v>9319225</v>
      </c>
      <c r="C308" s="172">
        <v>63.026067081758406</v>
      </c>
      <c r="D308" s="173">
        <v>30.840815625762872</v>
      </c>
      <c r="E308" s="173">
        <v>2.288945700956893</v>
      </c>
      <c r="F308" s="173">
        <v>0.05830956973353471</v>
      </c>
      <c r="G308" s="174">
        <v>3.7858720217882924</v>
      </c>
      <c r="H308" s="171"/>
      <c r="I308" s="175">
        <v>3721533</v>
      </c>
      <c r="J308" s="172">
        <v>62.35210059940353</v>
      </c>
      <c r="K308" s="173">
        <v>32.82287164993566</v>
      </c>
      <c r="L308" s="173">
        <v>0</v>
      </c>
      <c r="M308" s="173">
        <v>0</v>
      </c>
      <c r="N308" s="174">
        <v>4.825037750660816</v>
      </c>
      <c r="O308" s="175"/>
      <c r="P308" s="175">
        <v>81864</v>
      </c>
      <c r="Q308" s="172">
        <v>54.43418352389329</v>
      </c>
      <c r="R308" s="173">
        <v>32.754324245089414</v>
      </c>
      <c r="S308" s="173">
        <v>0</v>
      </c>
      <c r="T308" s="173">
        <v>0</v>
      </c>
      <c r="U308" s="174">
        <v>12.811502231017297</v>
      </c>
      <c r="V308" s="175"/>
      <c r="W308" s="176">
        <v>80460803</v>
      </c>
      <c r="X308" s="172">
        <v>63.982981875037964</v>
      </c>
      <c r="Y308" s="173">
        <v>30.806314473396444</v>
      </c>
      <c r="Z308" s="173">
        <v>0.5353861556663808</v>
      </c>
      <c r="AA308" s="173">
        <v>0.09375496786926175</v>
      </c>
      <c r="AB308" s="174">
        <v>4.581572528029953</v>
      </c>
      <c r="AC308" s="140"/>
    </row>
    <row r="309" spans="1:29" ht="12" customHeight="1">
      <c r="A309" s="151" t="s">
        <v>432</v>
      </c>
      <c r="B309" s="171">
        <v>765876</v>
      </c>
      <c r="C309" s="172">
        <v>0</v>
      </c>
      <c r="D309" s="173">
        <v>22.39370341935248</v>
      </c>
      <c r="E309" s="173">
        <v>0</v>
      </c>
      <c r="F309" s="173">
        <v>0</v>
      </c>
      <c r="G309" s="174">
        <v>77.60630658064753</v>
      </c>
      <c r="H309" s="171"/>
      <c r="I309" s="175">
        <v>130588</v>
      </c>
      <c r="J309" s="172">
        <v>0</v>
      </c>
      <c r="K309" s="173">
        <v>50.35531595552425</v>
      </c>
      <c r="L309" s="173">
        <v>0</v>
      </c>
      <c r="M309" s="173">
        <v>0</v>
      </c>
      <c r="N309" s="174">
        <v>49.644694044475756</v>
      </c>
      <c r="O309" s="175"/>
      <c r="P309" s="175">
        <v>0</v>
      </c>
      <c r="Q309" s="172" t="s">
        <v>622</v>
      </c>
      <c r="R309" s="173" t="s">
        <v>622</v>
      </c>
      <c r="S309" s="173" t="s">
        <v>622</v>
      </c>
      <c r="T309" s="173" t="s">
        <v>622</v>
      </c>
      <c r="U309" s="174" t="s">
        <v>622</v>
      </c>
      <c r="V309" s="175"/>
      <c r="W309" s="176">
        <v>4845265</v>
      </c>
      <c r="X309" s="172">
        <v>0</v>
      </c>
      <c r="Y309" s="173">
        <v>21.87285937920836</v>
      </c>
      <c r="Z309" s="173">
        <v>0</v>
      </c>
      <c r="AA309" s="173">
        <v>0</v>
      </c>
      <c r="AB309" s="174">
        <v>78.12715062079164</v>
      </c>
      <c r="AC309" s="140"/>
    </row>
    <row r="310" spans="1:29" ht="12" customHeight="1">
      <c r="A310" s="151" t="s">
        <v>433</v>
      </c>
      <c r="B310" s="171">
        <v>0</v>
      </c>
      <c r="C310" s="172" t="s">
        <v>622</v>
      </c>
      <c r="D310" s="173" t="s">
        <v>622</v>
      </c>
      <c r="E310" s="173" t="s">
        <v>622</v>
      </c>
      <c r="F310" s="173" t="s">
        <v>622</v>
      </c>
      <c r="G310" s="174" t="s">
        <v>622</v>
      </c>
      <c r="H310" s="171"/>
      <c r="I310" s="175">
        <v>0</v>
      </c>
      <c r="J310" s="172" t="s">
        <v>622</v>
      </c>
      <c r="K310" s="173" t="s">
        <v>622</v>
      </c>
      <c r="L310" s="173" t="s">
        <v>622</v>
      </c>
      <c r="M310" s="173" t="s">
        <v>622</v>
      </c>
      <c r="N310" s="174" t="s">
        <v>622</v>
      </c>
      <c r="O310" s="175"/>
      <c r="P310" s="175">
        <v>0</v>
      </c>
      <c r="Q310" s="172" t="s">
        <v>622</v>
      </c>
      <c r="R310" s="173" t="s">
        <v>622</v>
      </c>
      <c r="S310" s="173" t="s">
        <v>622</v>
      </c>
      <c r="T310" s="173" t="s">
        <v>622</v>
      </c>
      <c r="U310" s="174" t="s">
        <v>622</v>
      </c>
      <c r="V310" s="175"/>
      <c r="W310" s="176">
        <v>0</v>
      </c>
      <c r="X310" s="172" t="s">
        <v>622</v>
      </c>
      <c r="Y310" s="173" t="s">
        <v>622</v>
      </c>
      <c r="Z310" s="173" t="s">
        <v>622</v>
      </c>
      <c r="AA310" s="173" t="s">
        <v>622</v>
      </c>
      <c r="AB310" s="174" t="s">
        <v>622</v>
      </c>
      <c r="AC310" s="140"/>
    </row>
    <row r="311" spans="1:29" ht="12" customHeight="1">
      <c r="A311" s="151" t="s">
        <v>434</v>
      </c>
      <c r="B311" s="171">
        <v>0</v>
      </c>
      <c r="C311" s="172" t="s">
        <v>622</v>
      </c>
      <c r="D311" s="173" t="s">
        <v>622</v>
      </c>
      <c r="E311" s="173" t="s">
        <v>622</v>
      </c>
      <c r="F311" s="173" t="s">
        <v>622</v>
      </c>
      <c r="G311" s="174" t="s">
        <v>622</v>
      </c>
      <c r="H311" s="171"/>
      <c r="I311" s="175">
        <v>0</v>
      </c>
      <c r="J311" s="172" t="s">
        <v>622</v>
      </c>
      <c r="K311" s="173" t="s">
        <v>622</v>
      </c>
      <c r="L311" s="173" t="s">
        <v>622</v>
      </c>
      <c r="M311" s="173" t="s">
        <v>622</v>
      </c>
      <c r="N311" s="174" t="s">
        <v>622</v>
      </c>
      <c r="O311" s="175"/>
      <c r="P311" s="175">
        <v>0</v>
      </c>
      <c r="Q311" s="172" t="s">
        <v>622</v>
      </c>
      <c r="R311" s="173" t="s">
        <v>622</v>
      </c>
      <c r="S311" s="173" t="s">
        <v>622</v>
      </c>
      <c r="T311" s="173" t="s">
        <v>622</v>
      </c>
      <c r="U311" s="174" t="s">
        <v>622</v>
      </c>
      <c r="V311" s="175"/>
      <c r="W311" s="176">
        <v>0</v>
      </c>
      <c r="X311" s="172" t="s">
        <v>622</v>
      </c>
      <c r="Y311" s="173" t="s">
        <v>622</v>
      </c>
      <c r="Z311" s="173" t="s">
        <v>622</v>
      </c>
      <c r="AA311" s="173" t="s">
        <v>622</v>
      </c>
      <c r="AB311" s="174" t="s">
        <v>622</v>
      </c>
      <c r="AC311" s="140"/>
    </row>
    <row r="312" spans="1:29" ht="12" customHeight="1">
      <c r="A312" s="151" t="s">
        <v>435</v>
      </c>
      <c r="B312" s="171">
        <v>0</v>
      </c>
      <c r="C312" s="172" t="s">
        <v>622</v>
      </c>
      <c r="D312" s="173" t="s">
        <v>622</v>
      </c>
      <c r="E312" s="173" t="s">
        <v>622</v>
      </c>
      <c r="F312" s="173" t="s">
        <v>622</v>
      </c>
      <c r="G312" s="174" t="s">
        <v>622</v>
      </c>
      <c r="H312" s="171"/>
      <c r="I312" s="175">
        <v>0</v>
      </c>
      <c r="J312" s="172" t="s">
        <v>622</v>
      </c>
      <c r="K312" s="173" t="s">
        <v>622</v>
      </c>
      <c r="L312" s="173" t="s">
        <v>622</v>
      </c>
      <c r="M312" s="173" t="s">
        <v>622</v>
      </c>
      <c r="N312" s="174" t="s">
        <v>622</v>
      </c>
      <c r="O312" s="175"/>
      <c r="P312" s="175">
        <v>0</v>
      </c>
      <c r="Q312" s="172" t="s">
        <v>622</v>
      </c>
      <c r="R312" s="173" t="s">
        <v>622</v>
      </c>
      <c r="S312" s="173" t="s">
        <v>622</v>
      </c>
      <c r="T312" s="173" t="s">
        <v>622</v>
      </c>
      <c r="U312" s="174" t="s">
        <v>622</v>
      </c>
      <c r="V312" s="175"/>
      <c r="W312" s="176">
        <v>0</v>
      </c>
      <c r="X312" s="172" t="s">
        <v>622</v>
      </c>
      <c r="Y312" s="173" t="s">
        <v>622</v>
      </c>
      <c r="Z312" s="173" t="s">
        <v>622</v>
      </c>
      <c r="AA312" s="173" t="s">
        <v>622</v>
      </c>
      <c r="AB312" s="174" t="s">
        <v>622</v>
      </c>
      <c r="AC312" s="140"/>
    </row>
    <row r="313" spans="1:29" ht="12" customHeight="1">
      <c r="A313" s="151" t="s">
        <v>436</v>
      </c>
      <c r="B313" s="171">
        <v>0</v>
      </c>
      <c r="C313" s="172" t="s">
        <v>622</v>
      </c>
      <c r="D313" s="173" t="s">
        <v>622</v>
      </c>
      <c r="E313" s="173" t="s">
        <v>622</v>
      </c>
      <c r="F313" s="173" t="s">
        <v>622</v>
      </c>
      <c r="G313" s="174" t="s">
        <v>622</v>
      </c>
      <c r="H313" s="171"/>
      <c r="I313" s="175">
        <v>0</v>
      </c>
      <c r="J313" s="172" t="s">
        <v>622</v>
      </c>
      <c r="K313" s="173" t="s">
        <v>622</v>
      </c>
      <c r="L313" s="173" t="s">
        <v>622</v>
      </c>
      <c r="M313" s="173" t="s">
        <v>622</v>
      </c>
      <c r="N313" s="174" t="s">
        <v>622</v>
      </c>
      <c r="O313" s="175"/>
      <c r="P313" s="175">
        <v>0</v>
      </c>
      <c r="Q313" s="172" t="s">
        <v>622</v>
      </c>
      <c r="R313" s="173" t="s">
        <v>622</v>
      </c>
      <c r="S313" s="173" t="s">
        <v>622</v>
      </c>
      <c r="T313" s="173" t="s">
        <v>622</v>
      </c>
      <c r="U313" s="174" t="s">
        <v>622</v>
      </c>
      <c r="V313" s="175"/>
      <c r="W313" s="176">
        <v>0</v>
      </c>
      <c r="X313" s="172" t="s">
        <v>622</v>
      </c>
      <c r="Y313" s="173" t="s">
        <v>622</v>
      </c>
      <c r="Z313" s="173" t="s">
        <v>622</v>
      </c>
      <c r="AA313" s="173" t="s">
        <v>622</v>
      </c>
      <c r="AB313" s="174" t="s">
        <v>622</v>
      </c>
      <c r="AC313" s="140"/>
    </row>
    <row r="314" spans="1:29" ht="12" customHeight="1">
      <c r="A314" s="151" t="s">
        <v>437</v>
      </c>
      <c r="B314" s="171">
        <v>11</v>
      </c>
      <c r="C314" s="172">
        <v>100</v>
      </c>
      <c r="D314" s="173">
        <v>0</v>
      </c>
      <c r="E314" s="173">
        <v>0</v>
      </c>
      <c r="F314" s="173">
        <v>0</v>
      </c>
      <c r="G314" s="174">
        <v>1.0000000000003062E-05</v>
      </c>
      <c r="H314" s="171"/>
      <c r="I314" s="175">
        <v>0</v>
      </c>
      <c r="J314" s="172" t="s">
        <v>622</v>
      </c>
      <c r="K314" s="173" t="s">
        <v>622</v>
      </c>
      <c r="L314" s="173" t="s">
        <v>622</v>
      </c>
      <c r="M314" s="173" t="s">
        <v>622</v>
      </c>
      <c r="N314" s="174" t="s">
        <v>622</v>
      </c>
      <c r="O314" s="175"/>
      <c r="P314" s="175">
        <v>0</v>
      </c>
      <c r="Q314" s="172" t="s">
        <v>622</v>
      </c>
      <c r="R314" s="173" t="s">
        <v>622</v>
      </c>
      <c r="S314" s="173" t="s">
        <v>622</v>
      </c>
      <c r="T314" s="173" t="s">
        <v>622</v>
      </c>
      <c r="U314" s="174" t="s">
        <v>622</v>
      </c>
      <c r="V314" s="175"/>
      <c r="W314" s="176">
        <v>2</v>
      </c>
      <c r="X314" s="172">
        <v>100</v>
      </c>
      <c r="Y314" s="173">
        <v>0</v>
      </c>
      <c r="Z314" s="173">
        <v>0</v>
      </c>
      <c r="AA314" s="173">
        <v>0</v>
      </c>
      <c r="AB314" s="174">
        <v>1.0000000000003062E-05</v>
      </c>
      <c r="AC314" s="140"/>
    </row>
    <row r="315" spans="1:29" ht="12" customHeight="1">
      <c r="A315" s="151" t="s">
        <v>438</v>
      </c>
      <c r="B315" s="171">
        <v>3752961</v>
      </c>
      <c r="C315" s="172">
        <v>57.717093249836594</v>
      </c>
      <c r="D315" s="173">
        <v>3.7069130214782406</v>
      </c>
      <c r="E315" s="173">
        <v>22.212940662053242</v>
      </c>
      <c r="F315" s="173">
        <v>0</v>
      </c>
      <c r="G315" s="174">
        <v>16.36306306663192</v>
      </c>
      <c r="H315" s="171"/>
      <c r="I315" s="175">
        <v>283580</v>
      </c>
      <c r="J315" s="172">
        <v>71.08928697369349</v>
      </c>
      <c r="K315" s="173">
        <v>10.122011425347345</v>
      </c>
      <c r="L315" s="173">
        <v>2.4881867550603003</v>
      </c>
      <c r="M315" s="173">
        <v>0</v>
      </c>
      <c r="N315" s="174">
        <v>16.300524845898863</v>
      </c>
      <c r="O315" s="175"/>
      <c r="P315" s="175">
        <v>309585</v>
      </c>
      <c r="Q315" s="172">
        <v>40.10045706348822</v>
      </c>
      <c r="R315" s="173">
        <v>19.951225027052345</v>
      </c>
      <c r="S315" s="173">
        <v>0.014212574898654651</v>
      </c>
      <c r="T315" s="173">
        <v>0</v>
      </c>
      <c r="U315" s="174">
        <v>39.934115334560786</v>
      </c>
      <c r="V315" s="175"/>
      <c r="W315" s="176">
        <v>13660487</v>
      </c>
      <c r="X315" s="172">
        <v>54.04550364858881</v>
      </c>
      <c r="Y315" s="173">
        <v>3.7536216681001195</v>
      </c>
      <c r="Z315" s="173">
        <v>14.731663666163586</v>
      </c>
      <c r="AA315" s="173">
        <v>0</v>
      </c>
      <c r="AB315" s="174">
        <v>27.469221017147486</v>
      </c>
      <c r="AC315" s="140"/>
    </row>
    <row r="316" spans="1:29" ht="12" customHeight="1">
      <c r="A316" s="151" t="s">
        <v>439</v>
      </c>
      <c r="B316" s="171">
        <v>0</v>
      </c>
      <c r="C316" s="172" t="s">
        <v>622</v>
      </c>
      <c r="D316" s="173" t="s">
        <v>622</v>
      </c>
      <c r="E316" s="173" t="s">
        <v>622</v>
      </c>
      <c r="F316" s="173" t="s">
        <v>622</v>
      </c>
      <c r="G316" s="174" t="s">
        <v>622</v>
      </c>
      <c r="H316" s="171"/>
      <c r="I316" s="175">
        <v>0</v>
      </c>
      <c r="J316" s="172" t="s">
        <v>622</v>
      </c>
      <c r="K316" s="173" t="s">
        <v>622</v>
      </c>
      <c r="L316" s="173" t="s">
        <v>622</v>
      </c>
      <c r="M316" s="173" t="s">
        <v>622</v>
      </c>
      <c r="N316" s="174" t="s">
        <v>622</v>
      </c>
      <c r="O316" s="175"/>
      <c r="P316" s="175">
        <v>0</v>
      </c>
      <c r="Q316" s="172" t="s">
        <v>622</v>
      </c>
      <c r="R316" s="173" t="s">
        <v>622</v>
      </c>
      <c r="S316" s="173" t="s">
        <v>622</v>
      </c>
      <c r="T316" s="173" t="s">
        <v>622</v>
      </c>
      <c r="U316" s="174" t="s">
        <v>622</v>
      </c>
      <c r="V316" s="175"/>
      <c r="W316" s="176">
        <v>0</v>
      </c>
      <c r="X316" s="172" t="s">
        <v>622</v>
      </c>
      <c r="Y316" s="173" t="s">
        <v>622</v>
      </c>
      <c r="Z316" s="173" t="s">
        <v>622</v>
      </c>
      <c r="AA316" s="173" t="s">
        <v>622</v>
      </c>
      <c r="AB316" s="174" t="s">
        <v>622</v>
      </c>
      <c r="AC316" s="140"/>
    </row>
    <row r="317" spans="1:29" ht="12" customHeight="1">
      <c r="A317" s="151" t="s">
        <v>440</v>
      </c>
      <c r="B317" s="171">
        <v>0</v>
      </c>
      <c r="C317" s="172" t="s">
        <v>622</v>
      </c>
      <c r="D317" s="173" t="s">
        <v>622</v>
      </c>
      <c r="E317" s="173" t="s">
        <v>622</v>
      </c>
      <c r="F317" s="173" t="s">
        <v>622</v>
      </c>
      <c r="G317" s="174" t="s">
        <v>622</v>
      </c>
      <c r="H317" s="171"/>
      <c r="I317" s="175">
        <v>0</v>
      </c>
      <c r="J317" s="172" t="s">
        <v>622</v>
      </c>
      <c r="K317" s="173" t="s">
        <v>622</v>
      </c>
      <c r="L317" s="173" t="s">
        <v>622</v>
      </c>
      <c r="M317" s="173" t="s">
        <v>622</v>
      </c>
      <c r="N317" s="174" t="s">
        <v>622</v>
      </c>
      <c r="O317" s="175"/>
      <c r="P317" s="175">
        <v>0</v>
      </c>
      <c r="Q317" s="172" t="s">
        <v>622</v>
      </c>
      <c r="R317" s="173" t="s">
        <v>622</v>
      </c>
      <c r="S317" s="173" t="s">
        <v>622</v>
      </c>
      <c r="T317" s="173" t="s">
        <v>622</v>
      </c>
      <c r="U317" s="174" t="s">
        <v>622</v>
      </c>
      <c r="V317" s="175"/>
      <c r="W317" s="176">
        <v>0</v>
      </c>
      <c r="X317" s="172" t="s">
        <v>622</v>
      </c>
      <c r="Y317" s="173" t="s">
        <v>622</v>
      </c>
      <c r="Z317" s="173" t="s">
        <v>622</v>
      </c>
      <c r="AA317" s="173" t="s">
        <v>622</v>
      </c>
      <c r="AB317" s="174" t="s">
        <v>622</v>
      </c>
      <c r="AC317" s="140"/>
    </row>
    <row r="318" spans="1:29" ht="18" customHeight="1">
      <c r="A318" s="151" t="s">
        <v>441</v>
      </c>
      <c r="B318" s="171">
        <v>359473867</v>
      </c>
      <c r="C318" s="172">
        <v>60.53642697759723</v>
      </c>
      <c r="D318" s="173">
        <v>21.85932698134076</v>
      </c>
      <c r="E318" s="173">
        <v>10.550855981973232</v>
      </c>
      <c r="F318" s="173">
        <v>0.3609191429762542</v>
      </c>
      <c r="G318" s="174">
        <v>6.69248091611252</v>
      </c>
      <c r="H318" s="171"/>
      <c r="I318" s="175">
        <v>50798739</v>
      </c>
      <c r="J318" s="172">
        <v>52.188366329329554</v>
      </c>
      <c r="K318" s="173">
        <v>26.729407594153077</v>
      </c>
      <c r="L318" s="173">
        <v>6.5280773997165555</v>
      </c>
      <c r="M318" s="173">
        <v>0</v>
      </c>
      <c r="N318" s="174">
        <v>14.554158676800816</v>
      </c>
      <c r="O318" s="175"/>
      <c r="P318" s="175">
        <v>28367226</v>
      </c>
      <c r="Q318" s="172">
        <v>84.59675260457261</v>
      </c>
      <c r="R318" s="173">
        <v>13.249723466087238</v>
      </c>
      <c r="S318" s="173">
        <v>1.1716372972105202</v>
      </c>
      <c r="T318" s="173">
        <v>0</v>
      </c>
      <c r="U318" s="174">
        <v>0.9818966321296273</v>
      </c>
      <c r="V318" s="175"/>
      <c r="W318" s="176">
        <v>1137618151</v>
      </c>
      <c r="X318" s="172">
        <v>35.38546406332787</v>
      </c>
      <c r="Y318" s="173">
        <v>17.50090668164805</v>
      </c>
      <c r="Z318" s="173">
        <v>10.688012659882393</v>
      </c>
      <c r="AA318" s="173">
        <v>0.9025008075842489</v>
      </c>
      <c r="AB318" s="174">
        <v>35.52312578755744</v>
      </c>
      <c r="AC318" s="140"/>
    </row>
    <row r="319" spans="1:29" ht="3" customHeight="1">
      <c r="A319" s="170"/>
      <c r="B319" s="177"/>
      <c r="C319" s="178"/>
      <c r="D319" s="179"/>
      <c r="E319" s="179"/>
      <c r="F319" s="179"/>
      <c r="G319" s="180"/>
      <c r="H319" s="170"/>
      <c r="I319" s="181"/>
      <c r="J319" s="178"/>
      <c r="K319" s="179"/>
      <c r="L319" s="179"/>
      <c r="M319" s="179"/>
      <c r="N319" s="180"/>
      <c r="O319" s="165"/>
      <c r="P319" s="181"/>
      <c r="Q319" s="178"/>
      <c r="R319" s="179"/>
      <c r="S319" s="179"/>
      <c r="T319" s="179"/>
      <c r="U319" s="180"/>
      <c r="V319" s="165"/>
      <c r="W319" s="182"/>
      <c r="X319" s="178"/>
      <c r="Y319" s="179"/>
      <c r="Z319" s="179"/>
      <c r="AA319" s="179"/>
      <c r="AB319" s="180"/>
      <c r="AC319" s="140"/>
    </row>
    <row r="320" spans="1:29" ht="3" customHeight="1">
      <c r="A320" s="151"/>
      <c r="B320" s="171"/>
      <c r="C320" s="172"/>
      <c r="D320" s="173"/>
      <c r="E320" s="173"/>
      <c r="F320" s="173"/>
      <c r="G320" s="174"/>
      <c r="H320" s="151"/>
      <c r="I320" s="175"/>
      <c r="J320" s="172"/>
      <c r="K320" s="173"/>
      <c r="L320" s="173"/>
      <c r="M320" s="173"/>
      <c r="N320" s="174"/>
      <c r="O320" s="140"/>
      <c r="P320" s="175"/>
      <c r="Q320" s="172"/>
      <c r="R320" s="173"/>
      <c r="S320" s="173"/>
      <c r="T320" s="173"/>
      <c r="U320" s="174"/>
      <c r="V320" s="140"/>
      <c r="W320" s="176"/>
      <c r="X320" s="172"/>
      <c r="Y320" s="173"/>
      <c r="Z320" s="173"/>
      <c r="AA320" s="173"/>
      <c r="AB320" s="174"/>
      <c r="AC320" s="140"/>
    </row>
    <row r="321" spans="1:29" ht="12" customHeight="1">
      <c r="A321" s="151" t="s">
        <v>442</v>
      </c>
      <c r="B321" s="171">
        <v>4803361</v>
      </c>
      <c r="C321" s="172">
        <v>42.38919373330466</v>
      </c>
      <c r="D321" s="173">
        <v>27.90206690690123</v>
      </c>
      <c r="E321" s="173">
        <v>1.1340184508305746</v>
      </c>
      <c r="F321" s="173">
        <v>8.44273416051802</v>
      </c>
      <c r="G321" s="174">
        <v>20.131996748445516</v>
      </c>
      <c r="H321" s="171"/>
      <c r="I321" s="175">
        <v>302163</v>
      </c>
      <c r="J321" s="172">
        <v>89.07146142975812</v>
      </c>
      <c r="K321" s="173">
        <v>0</v>
      </c>
      <c r="L321" s="173">
        <v>0</v>
      </c>
      <c r="M321" s="173">
        <v>0</v>
      </c>
      <c r="N321" s="174">
        <v>10.928548570241889</v>
      </c>
      <c r="O321" s="175"/>
      <c r="P321" s="175">
        <v>162710</v>
      </c>
      <c r="Q321" s="172">
        <v>100</v>
      </c>
      <c r="R321" s="173">
        <v>0</v>
      </c>
      <c r="S321" s="173">
        <v>0</v>
      </c>
      <c r="T321" s="173">
        <v>0</v>
      </c>
      <c r="U321" s="174">
        <v>1.0000000000003062E-05</v>
      </c>
      <c r="V321" s="175"/>
      <c r="W321" s="176">
        <v>14356599</v>
      </c>
      <c r="X321" s="172">
        <v>42.07991739547786</v>
      </c>
      <c r="Y321" s="173">
        <v>5.016153198957497</v>
      </c>
      <c r="Z321" s="173">
        <v>1.2691863859957362</v>
      </c>
      <c r="AA321" s="173">
        <v>16.44138698865936</v>
      </c>
      <c r="AB321" s="174">
        <v>35.19336603090955</v>
      </c>
      <c r="AC321" s="140"/>
    </row>
    <row r="322" spans="1:29" ht="12" customHeight="1">
      <c r="A322" s="151" t="s">
        <v>443</v>
      </c>
      <c r="B322" s="171">
        <v>14561599</v>
      </c>
      <c r="C322" s="172">
        <v>32.28709292159467</v>
      </c>
      <c r="D322" s="173">
        <v>44.069013299981684</v>
      </c>
      <c r="E322" s="173">
        <v>8.441167759117663</v>
      </c>
      <c r="F322" s="173">
        <v>1.283698308132232</v>
      </c>
      <c r="G322" s="174">
        <v>13.919037711173752</v>
      </c>
      <c r="H322" s="171"/>
      <c r="I322" s="175">
        <v>565144</v>
      </c>
      <c r="J322" s="172">
        <v>4.7310066107045285</v>
      </c>
      <c r="K322" s="173">
        <v>84.91481817023626</v>
      </c>
      <c r="L322" s="173">
        <v>10.354175219059213</v>
      </c>
      <c r="M322" s="173">
        <v>0</v>
      </c>
      <c r="N322" s="174">
        <v>1.0000000000010001E-05</v>
      </c>
      <c r="O322" s="175"/>
      <c r="P322" s="175">
        <v>865638</v>
      </c>
      <c r="Q322" s="172">
        <v>85.23320371795138</v>
      </c>
      <c r="R322" s="173">
        <v>3.1301768175611513</v>
      </c>
      <c r="S322" s="173">
        <v>11.636619464487465</v>
      </c>
      <c r="T322" s="173">
        <v>0</v>
      </c>
      <c r="U322" s="174">
        <v>9.999999999996123E-06</v>
      </c>
      <c r="V322" s="175"/>
      <c r="W322" s="176">
        <v>17664219</v>
      </c>
      <c r="X322" s="172">
        <v>22.591177113463097</v>
      </c>
      <c r="Y322" s="173">
        <v>25.97820486713848</v>
      </c>
      <c r="Z322" s="173">
        <v>13.291643406368546</v>
      </c>
      <c r="AA322" s="173">
        <v>2.779805888955521</v>
      </c>
      <c r="AB322" s="174">
        <v>35.359178724074354</v>
      </c>
      <c r="AC322" s="140"/>
    </row>
    <row r="323" spans="1:29" ht="12" customHeight="1">
      <c r="A323" s="151" t="s">
        <v>444</v>
      </c>
      <c r="B323" s="171">
        <v>2142429</v>
      </c>
      <c r="C323" s="172">
        <v>37.44021388806817</v>
      </c>
      <c r="D323" s="173">
        <v>32.67398826285492</v>
      </c>
      <c r="E323" s="173">
        <v>13.434470873947282</v>
      </c>
      <c r="F323" s="173">
        <v>3.312175105919496</v>
      </c>
      <c r="G323" s="174">
        <v>13.139161869210135</v>
      </c>
      <c r="H323" s="171"/>
      <c r="I323" s="175">
        <v>337580</v>
      </c>
      <c r="J323" s="172">
        <v>61.4138870786184</v>
      </c>
      <c r="K323" s="173">
        <v>38.5861129213816</v>
      </c>
      <c r="L323" s="173">
        <v>0</v>
      </c>
      <c r="M323" s="173">
        <v>0</v>
      </c>
      <c r="N323" s="174">
        <v>1.0000000000003062E-05</v>
      </c>
      <c r="O323" s="175"/>
      <c r="P323" s="175">
        <v>135806</v>
      </c>
      <c r="Q323" s="172">
        <v>99.08177841921565</v>
      </c>
      <c r="R323" s="173">
        <v>0.9182215807843541</v>
      </c>
      <c r="S323" s="173">
        <v>0</v>
      </c>
      <c r="T323" s="173">
        <v>0</v>
      </c>
      <c r="U323" s="174">
        <v>1.0000000000003062E-05</v>
      </c>
      <c r="V323" s="175"/>
      <c r="W323" s="176">
        <v>2976775</v>
      </c>
      <c r="X323" s="172">
        <v>22.12572330794232</v>
      </c>
      <c r="Y323" s="173">
        <v>29.73808903931268</v>
      </c>
      <c r="Z323" s="173">
        <v>19.18001864433825</v>
      </c>
      <c r="AA323" s="173">
        <v>8.825221926413652</v>
      </c>
      <c r="AB323" s="174">
        <v>20.130957081993095</v>
      </c>
      <c r="AC323" s="140"/>
    </row>
    <row r="324" spans="1:29" ht="12" customHeight="1">
      <c r="A324" s="151" t="s">
        <v>445</v>
      </c>
      <c r="B324" s="171">
        <v>13913745</v>
      </c>
      <c r="C324" s="172">
        <v>31.254108796733014</v>
      </c>
      <c r="D324" s="173">
        <v>46.39323920339204</v>
      </c>
      <c r="E324" s="173">
        <v>10.654126548962914</v>
      </c>
      <c r="F324" s="173">
        <v>0.8008483697236078</v>
      </c>
      <c r="G324" s="174">
        <v>10.897687081188423</v>
      </c>
      <c r="H324" s="171"/>
      <c r="I324" s="175">
        <v>465814</v>
      </c>
      <c r="J324" s="172">
        <v>74.41339246995582</v>
      </c>
      <c r="K324" s="173">
        <v>25.56599844573156</v>
      </c>
      <c r="L324" s="173">
        <v>0</v>
      </c>
      <c r="M324" s="173">
        <v>0</v>
      </c>
      <c r="N324" s="174">
        <v>0.02061908431262264</v>
      </c>
      <c r="O324" s="175"/>
      <c r="P324" s="175">
        <v>255792</v>
      </c>
      <c r="Q324" s="172">
        <v>93.22691874648152</v>
      </c>
      <c r="R324" s="173">
        <v>4.386376430850066</v>
      </c>
      <c r="S324" s="173">
        <v>2.386704822668418</v>
      </c>
      <c r="T324" s="173">
        <v>0</v>
      </c>
      <c r="U324" s="174">
        <v>1.0000000000003062E-05</v>
      </c>
      <c r="V324" s="175"/>
      <c r="W324" s="176">
        <v>17920746</v>
      </c>
      <c r="X324" s="172">
        <v>25.263172638014066</v>
      </c>
      <c r="Y324" s="173">
        <v>24.309752506954787</v>
      </c>
      <c r="Z324" s="173">
        <v>18.38410633128777</v>
      </c>
      <c r="AA324" s="173">
        <v>2.6244554774672886</v>
      </c>
      <c r="AB324" s="174">
        <v>29.418523046276086</v>
      </c>
      <c r="AC324" s="140"/>
    </row>
    <row r="325" spans="1:29" ht="12" customHeight="1">
      <c r="A325" s="151" t="s">
        <v>446</v>
      </c>
      <c r="B325" s="171">
        <v>19015736</v>
      </c>
      <c r="C325" s="172">
        <v>48.97595338934028</v>
      </c>
      <c r="D325" s="173">
        <v>42.19895564389409</v>
      </c>
      <c r="E325" s="173">
        <v>0.39638223837352393</v>
      </c>
      <c r="F325" s="173">
        <v>3.862695611676561</v>
      </c>
      <c r="G325" s="174">
        <v>4.566023116715545</v>
      </c>
      <c r="H325" s="171"/>
      <c r="I325" s="175">
        <v>997717</v>
      </c>
      <c r="J325" s="172">
        <v>66.12997473231387</v>
      </c>
      <c r="K325" s="173">
        <v>31.089677734267333</v>
      </c>
      <c r="L325" s="173">
        <v>0</v>
      </c>
      <c r="M325" s="173">
        <v>0</v>
      </c>
      <c r="N325" s="174">
        <v>2.7803575334187953</v>
      </c>
      <c r="O325" s="175"/>
      <c r="P325" s="175">
        <v>247784</v>
      </c>
      <c r="Q325" s="172">
        <v>77.45859296806897</v>
      </c>
      <c r="R325" s="173">
        <v>22.541407031931037</v>
      </c>
      <c r="S325" s="173">
        <v>0</v>
      </c>
      <c r="T325" s="173">
        <v>0</v>
      </c>
      <c r="U325" s="174">
        <v>1.0000000000003062E-05</v>
      </c>
      <c r="V325" s="175"/>
      <c r="W325" s="176">
        <v>31696010</v>
      </c>
      <c r="X325" s="172">
        <v>48.02418348555544</v>
      </c>
      <c r="Y325" s="173">
        <v>28.627559115484882</v>
      </c>
      <c r="Z325" s="173">
        <v>0.6666769729060534</v>
      </c>
      <c r="AA325" s="173">
        <v>11.489979338093343</v>
      </c>
      <c r="AB325" s="174">
        <v>11.191611087960283</v>
      </c>
      <c r="AC325" s="140"/>
    </row>
    <row r="326" spans="1:29" ht="12" customHeight="1">
      <c r="A326" s="151" t="s">
        <v>447</v>
      </c>
      <c r="B326" s="171">
        <v>14664735</v>
      </c>
      <c r="C326" s="172">
        <v>28.79310809230443</v>
      </c>
      <c r="D326" s="173">
        <v>21.375906213102386</v>
      </c>
      <c r="E326" s="173">
        <v>32.80179969157302</v>
      </c>
      <c r="F326" s="173">
        <v>2.0036434344023264</v>
      </c>
      <c r="G326" s="174">
        <v>15.025552568617844</v>
      </c>
      <c r="H326" s="171"/>
      <c r="I326" s="175">
        <v>988207</v>
      </c>
      <c r="J326" s="172">
        <v>30.672419847258723</v>
      </c>
      <c r="K326" s="173">
        <v>21.725306540026533</v>
      </c>
      <c r="L326" s="173">
        <v>5.9773913765031015</v>
      </c>
      <c r="M326" s="173">
        <v>0</v>
      </c>
      <c r="N326" s="174">
        <v>41.62489223621164</v>
      </c>
      <c r="O326" s="175"/>
      <c r="P326" s="175">
        <v>95088</v>
      </c>
      <c r="Q326" s="172">
        <v>61.167550058892814</v>
      </c>
      <c r="R326" s="173">
        <v>22.53386336866902</v>
      </c>
      <c r="S326" s="173">
        <v>16.29858657243816</v>
      </c>
      <c r="T326" s="173">
        <v>0</v>
      </c>
      <c r="U326" s="174">
        <v>1.0000000000003062E-05</v>
      </c>
      <c r="V326" s="175"/>
      <c r="W326" s="176">
        <v>32502846</v>
      </c>
      <c r="X326" s="172">
        <v>16.99515482428831</v>
      </c>
      <c r="Y326" s="173">
        <v>9.726043682451685</v>
      </c>
      <c r="Z326" s="173">
        <v>38.14730870029043</v>
      </c>
      <c r="AA326" s="173">
        <v>4.788854489849904</v>
      </c>
      <c r="AB326" s="174">
        <v>30.34264830311967</v>
      </c>
      <c r="AC326" s="140"/>
    </row>
    <row r="327" spans="1:29" ht="12" customHeight="1">
      <c r="A327" s="151" t="s">
        <v>448</v>
      </c>
      <c r="B327" s="171">
        <v>32483168</v>
      </c>
      <c r="C327" s="172">
        <v>43.36806373072971</v>
      </c>
      <c r="D327" s="173">
        <v>48.49313650688258</v>
      </c>
      <c r="E327" s="173">
        <v>3.815566880668782</v>
      </c>
      <c r="F327" s="173">
        <v>1.3940973983818328</v>
      </c>
      <c r="G327" s="174">
        <v>2.929145483337093</v>
      </c>
      <c r="H327" s="171"/>
      <c r="I327" s="175">
        <v>1259096</v>
      </c>
      <c r="J327" s="172">
        <v>62.86820067731134</v>
      </c>
      <c r="K327" s="173">
        <v>26.77150908270696</v>
      </c>
      <c r="L327" s="173">
        <v>10.360290239981701</v>
      </c>
      <c r="M327" s="173">
        <v>0</v>
      </c>
      <c r="N327" s="174">
        <v>1.0000000000003062E-05</v>
      </c>
      <c r="O327" s="175"/>
      <c r="P327" s="175">
        <v>1348400</v>
      </c>
      <c r="Q327" s="172">
        <v>92.1229605458321</v>
      </c>
      <c r="R327" s="173">
        <v>7.49844259863542</v>
      </c>
      <c r="S327" s="173">
        <v>0.37859685553248296</v>
      </c>
      <c r="T327" s="173">
        <v>0</v>
      </c>
      <c r="U327" s="174">
        <v>9.999999999996123E-06</v>
      </c>
      <c r="V327" s="175"/>
      <c r="W327" s="176">
        <v>48516391</v>
      </c>
      <c r="X327" s="172">
        <v>43.225618327628695</v>
      </c>
      <c r="Y327" s="173">
        <v>33.86726147870315</v>
      </c>
      <c r="Z327" s="173">
        <v>10.135257175250318</v>
      </c>
      <c r="AA327" s="173">
        <v>4.910210654374518</v>
      </c>
      <c r="AB327" s="174">
        <v>7.861662364043319</v>
      </c>
      <c r="AC327" s="140"/>
    </row>
    <row r="328" spans="1:29" ht="12" customHeight="1">
      <c r="A328" s="151" t="s">
        <v>449</v>
      </c>
      <c r="B328" s="171">
        <v>42455405</v>
      </c>
      <c r="C328" s="172">
        <v>57.62486072150295</v>
      </c>
      <c r="D328" s="173">
        <v>28.47617164410515</v>
      </c>
      <c r="E328" s="173">
        <v>7.04875150761134</v>
      </c>
      <c r="F328" s="173">
        <v>0.42671363045529775</v>
      </c>
      <c r="G328" s="174">
        <v>6.4235124963252614</v>
      </c>
      <c r="H328" s="171"/>
      <c r="I328" s="175">
        <v>2514672</v>
      </c>
      <c r="J328" s="172">
        <v>61.53339282419337</v>
      </c>
      <c r="K328" s="173">
        <v>27.52386792392805</v>
      </c>
      <c r="L328" s="173">
        <v>10.887861319488188</v>
      </c>
      <c r="M328" s="173">
        <v>0</v>
      </c>
      <c r="N328" s="174">
        <v>0.0548879323903873</v>
      </c>
      <c r="O328" s="175"/>
      <c r="P328" s="175">
        <v>301899</v>
      </c>
      <c r="Q328" s="172">
        <v>64.41889506093098</v>
      </c>
      <c r="R328" s="173">
        <v>31.1955322806634</v>
      </c>
      <c r="S328" s="173">
        <v>4.385572658405626</v>
      </c>
      <c r="T328" s="173">
        <v>0</v>
      </c>
      <c r="U328" s="174">
        <v>1.0000000000003062E-05</v>
      </c>
      <c r="V328" s="175"/>
      <c r="W328" s="176">
        <v>75906482</v>
      </c>
      <c r="X328" s="172">
        <v>43.13336244459334</v>
      </c>
      <c r="Y328" s="173">
        <v>19.204027924782498</v>
      </c>
      <c r="Z328" s="173">
        <v>13.841086720367306</v>
      </c>
      <c r="AA328" s="173">
        <v>1.5287073902331556</v>
      </c>
      <c r="AB328" s="174">
        <v>22.292825520023705</v>
      </c>
      <c r="AC328" s="140"/>
    </row>
    <row r="329" spans="1:29" ht="12" customHeight="1">
      <c r="A329" s="151" t="s">
        <v>450</v>
      </c>
      <c r="B329" s="171">
        <v>2700926</v>
      </c>
      <c r="C329" s="172">
        <v>63.6821223535928</v>
      </c>
      <c r="D329" s="173">
        <v>17.81240952177142</v>
      </c>
      <c r="E329" s="173">
        <v>7.108043685758144</v>
      </c>
      <c r="F329" s="173">
        <v>1.6647994058334068</v>
      </c>
      <c r="G329" s="174">
        <v>9.732635033044224</v>
      </c>
      <c r="H329" s="171"/>
      <c r="I329" s="175">
        <v>394949</v>
      </c>
      <c r="J329" s="172">
        <v>81.74574438725</v>
      </c>
      <c r="K329" s="173">
        <v>18.25425561275</v>
      </c>
      <c r="L329" s="173">
        <v>0</v>
      </c>
      <c r="M329" s="173">
        <v>0</v>
      </c>
      <c r="N329" s="174">
        <v>1.0000000000003062E-05</v>
      </c>
      <c r="O329" s="175"/>
      <c r="P329" s="175">
        <v>14496</v>
      </c>
      <c r="Q329" s="172">
        <v>99.14459161147903</v>
      </c>
      <c r="R329" s="173">
        <v>0.8554083885209713</v>
      </c>
      <c r="S329" s="173">
        <v>0</v>
      </c>
      <c r="T329" s="173">
        <v>0</v>
      </c>
      <c r="U329" s="174">
        <v>1.0000000000003062E-05</v>
      </c>
      <c r="V329" s="175"/>
      <c r="W329" s="176">
        <v>4753008</v>
      </c>
      <c r="X329" s="172">
        <v>45.95384649047509</v>
      </c>
      <c r="Y329" s="173">
        <v>12.328992503273716</v>
      </c>
      <c r="Z329" s="173">
        <v>14.90544514126633</v>
      </c>
      <c r="AA329" s="173">
        <v>6.117452358590602</v>
      </c>
      <c r="AB329" s="174">
        <v>20.694273506394268</v>
      </c>
      <c r="AC329" s="140"/>
    </row>
    <row r="330" spans="1:29" ht="12" customHeight="1">
      <c r="A330" s="151" t="s">
        <v>361</v>
      </c>
      <c r="B330" s="171">
        <v>7867068</v>
      </c>
      <c r="C330" s="172">
        <v>39.42162442221168</v>
      </c>
      <c r="D330" s="173">
        <v>11.62655515371165</v>
      </c>
      <c r="E330" s="173">
        <v>40.44628824868426</v>
      </c>
      <c r="F330" s="173">
        <v>1.15508090180484</v>
      </c>
      <c r="G330" s="174">
        <v>7.350461273587568</v>
      </c>
      <c r="H330" s="171"/>
      <c r="I330" s="175">
        <v>516967</v>
      </c>
      <c r="J330" s="172">
        <v>65.5771064690783</v>
      </c>
      <c r="K330" s="173">
        <v>21.441407285184546</v>
      </c>
      <c r="L330" s="173">
        <v>12.653225447659135</v>
      </c>
      <c r="M330" s="173">
        <v>0</v>
      </c>
      <c r="N330" s="174">
        <v>0.32827079807802045</v>
      </c>
      <c r="O330" s="175"/>
      <c r="P330" s="175">
        <v>589326</v>
      </c>
      <c r="Q330" s="172">
        <v>77.97076660456182</v>
      </c>
      <c r="R330" s="173">
        <v>9.65747311335322</v>
      </c>
      <c r="S330" s="173">
        <v>12.371760282084958</v>
      </c>
      <c r="T330" s="173">
        <v>0</v>
      </c>
      <c r="U330" s="174">
        <v>1.0000000000003062E-05</v>
      </c>
      <c r="V330" s="175"/>
      <c r="W330" s="176">
        <v>9065032</v>
      </c>
      <c r="X330" s="172">
        <v>29.458119949273208</v>
      </c>
      <c r="Y330" s="173">
        <v>9.138500559071385</v>
      </c>
      <c r="Z330" s="173">
        <v>42.24221161050507</v>
      </c>
      <c r="AA330" s="173">
        <v>3.4198114248245344</v>
      </c>
      <c r="AB330" s="174">
        <v>15.741366456325803</v>
      </c>
      <c r="AC330" s="140"/>
    </row>
    <row r="331" spans="1:29" ht="12" customHeight="1">
      <c r="A331" s="151" t="s">
        <v>362</v>
      </c>
      <c r="B331" s="171">
        <v>38153867</v>
      </c>
      <c r="C331" s="172">
        <v>47.49250187405644</v>
      </c>
      <c r="D331" s="173">
        <v>34.313368550558714</v>
      </c>
      <c r="E331" s="173">
        <v>10.054021522903563</v>
      </c>
      <c r="F331" s="173">
        <v>1.947734419685428</v>
      </c>
      <c r="G331" s="174">
        <v>6.192383632795858</v>
      </c>
      <c r="H331" s="171"/>
      <c r="I331" s="175">
        <v>2897219</v>
      </c>
      <c r="J331" s="172">
        <v>60.59434927080072</v>
      </c>
      <c r="K331" s="173">
        <v>21.77008365608537</v>
      </c>
      <c r="L331" s="173">
        <v>15.619737410254455</v>
      </c>
      <c r="M331" s="173">
        <v>0</v>
      </c>
      <c r="N331" s="174">
        <v>2.0158396628594524</v>
      </c>
      <c r="O331" s="175"/>
      <c r="P331" s="175">
        <v>665706</v>
      </c>
      <c r="Q331" s="172">
        <v>79.83043565778287</v>
      </c>
      <c r="R331" s="173">
        <v>14.677650494362377</v>
      </c>
      <c r="S331" s="173">
        <v>5.491913847854759</v>
      </c>
      <c r="T331" s="173">
        <v>0</v>
      </c>
      <c r="U331" s="174">
        <v>1.0000000000003062E-05</v>
      </c>
      <c r="V331" s="175"/>
      <c r="W331" s="176">
        <v>91653789</v>
      </c>
      <c r="X331" s="172">
        <v>45.01405173767557</v>
      </c>
      <c r="Y331" s="173">
        <v>17.974387289105962</v>
      </c>
      <c r="Z331" s="173">
        <v>18.037335041326006</v>
      </c>
      <c r="AA331" s="173">
        <v>6.4628086461324585</v>
      </c>
      <c r="AB331" s="174">
        <v>12.511427285760004</v>
      </c>
      <c r="AC331" s="140"/>
    </row>
    <row r="332" spans="1:29" ht="12" customHeight="1">
      <c r="A332" s="151" t="s">
        <v>363</v>
      </c>
      <c r="B332" s="171">
        <v>10076582</v>
      </c>
      <c r="C332" s="172">
        <v>24.449808476723554</v>
      </c>
      <c r="D332" s="173">
        <v>57.02434615229648</v>
      </c>
      <c r="E332" s="173">
        <v>3.320371927703263</v>
      </c>
      <c r="F332" s="173">
        <v>3.408377959907437</v>
      </c>
      <c r="G332" s="174">
        <v>11.797105483369261</v>
      </c>
      <c r="H332" s="171"/>
      <c r="I332" s="175">
        <v>439141</v>
      </c>
      <c r="J332" s="172">
        <v>32.388686093988035</v>
      </c>
      <c r="K332" s="173">
        <v>52.572636123705145</v>
      </c>
      <c r="L332" s="173">
        <v>11.269045705137986</v>
      </c>
      <c r="M332" s="173">
        <v>0</v>
      </c>
      <c r="N332" s="174">
        <v>3.7696420771688364</v>
      </c>
      <c r="O332" s="175"/>
      <c r="P332" s="175">
        <v>663935</v>
      </c>
      <c r="Q332" s="172">
        <v>92.20270056556741</v>
      </c>
      <c r="R332" s="173">
        <v>6.93125080015363</v>
      </c>
      <c r="S332" s="173">
        <v>0.8660486342789581</v>
      </c>
      <c r="T332" s="173">
        <v>0</v>
      </c>
      <c r="U332" s="174">
        <v>1.0000000000010001E-05</v>
      </c>
      <c r="V332" s="175"/>
      <c r="W332" s="176">
        <v>15683068</v>
      </c>
      <c r="X332" s="172">
        <v>30.258633068478694</v>
      </c>
      <c r="Y332" s="173">
        <v>32.86870273086873</v>
      </c>
      <c r="Z332" s="173">
        <v>3.3789115752096466</v>
      </c>
      <c r="AA332" s="173">
        <v>6.537987337681632</v>
      </c>
      <c r="AB332" s="174">
        <v>26.9557752877613</v>
      </c>
      <c r="AC332" s="140"/>
    </row>
    <row r="333" spans="1:29" ht="12" customHeight="1">
      <c r="A333" s="151" t="s">
        <v>364</v>
      </c>
      <c r="B333" s="171">
        <v>639166</v>
      </c>
      <c r="C333" s="172">
        <v>1.1039385699489648</v>
      </c>
      <c r="D333" s="173">
        <v>32.14720432563684</v>
      </c>
      <c r="E333" s="173">
        <v>23.28894215274279</v>
      </c>
      <c r="F333" s="173">
        <v>11.610911719334258</v>
      </c>
      <c r="G333" s="174">
        <v>31.84901323233714</v>
      </c>
      <c r="H333" s="171"/>
      <c r="I333" s="175">
        <v>0</v>
      </c>
      <c r="J333" s="172" t="s">
        <v>622</v>
      </c>
      <c r="K333" s="173" t="s">
        <v>622</v>
      </c>
      <c r="L333" s="173" t="s">
        <v>622</v>
      </c>
      <c r="M333" s="173" t="s">
        <v>622</v>
      </c>
      <c r="N333" s="174" t="s">
        <v>622</v>
      </c>
      <c r="O333" s="175"/>
      <c r="P333" s="175">
        <v>0</v>
      </c>
      <c r="Q333" s="172" t="s">
        <v>622</v>
      </c>
      <c r="R333" s="173" t="s">
        <v>622</v>
      </c>
      <c r="S333" s="173" t="s">
        <v>622</v>
      </c>
      <c r="T333" s="173" t="s">
        <v>622</v>
      </c>
      <c r="U333" s="174" t="s">
        <v>622</v>
      </c>
      <c r="V333" s="175"/>
      <c r="W333" s="176">
        <v>1080609</v>
      </c>
      <c r="X333" s="172">
        <v>0.32527954144376</v>
      </c>
      <c r="Y333" s="173">
        <v>13.864219157900777</v>
      </c>
      <c r="Z333" s="173">
        <v>33.45058203290922</v>
      </c>
      <c r="AA333" s="173">
        <v>12.33137980527647</v>
      </c>
      <c r="AB333" s="174">
        <v>40.028549462469776</v>
      </c>
      <c r="AC333" s="140"/>
    </row>
    <row r="334" spans="1:29" ht="12" customHeight="1">
      <c r="A334" s="151" t="s">
        <v>365</v>
      </c>
      <c r="B334" s="171">
        <v>4162003</v>
      </c>
      <c r="C334" s="172">
        <v>55.91324657863053</v>
      </c>
      <c r="D334" s="173">
        <v>22.174347303449807</v>
      </c>
      <c r="E334" s="173">
        <v>7.573709101122705</v>
      </c>
      <c r="F334" s="173">
        <v>0.9187883814596001</v>
      </c>
      <c r="G334" s="174">
        <v>13.41991863533736</v>
      </c>
      <c r="H334" s="171"/>
      <c r="I334" s="175">
        <v>279925</v>
      </c>
      <c r="J334" s="172">
        <v>66.01804054657498</v>
      </c>
      <c r="K334" s="173">
        <v>24.84236849156024</v>
      </c>
      <c r="L334" s="173">
        <v>0</v>
      </c>
      <c r="M334" s="173">
        <v>0</v>
      </c>
      <c r="N334" s="174">
        <v>9.139600961864785</v>
      </c>
      <c r="O334" s="175"/>
      <c r="P334" s="175">
        <v>775</v>
      </c>
      <c r="Q334" s="172">
        <v>91.87096774193549</v>
      </c>
      <c r="R334" s="173">
        <v>8.129032258064516</v>
      </c>
      <c r="S334" s="173">
        <v>0</v>
      </c>
      <c r="T334" s="173">
        <v>0</v>
      </c>
      <c r="U334" s="174">
        <v>1.0000000000003062E-05</v>
      </c>
      <c r="V334" s="175"/>
      <c r="W334" s="176">
        <v>5250930</v>
      </c>
      <c r="X334" s="172">
        <v>32.71172916035826</v>
      </c>
      <c r="Y334" s="173">
        <v>13.775159828830322</v>
      </c>
      <c r="Z334" s="173">
        <v>14.383566339676971</v>
      </c>
      <c r="AA334" s="173">
        <v>3.3211259719706794</v>
      </c>
      <c r="AB334" s="174">
        <v>35.80842869916377</v>
      </c>
      <c r="AC334" s="140"/>
    </row>
    <row r="335" spans="1:29" ht="12" customHeight="1">
      <c r="A335" s="151" t="s">
        <v>366</v>
      </c>
      <c r="B335" s="171">
        <v>11586744</v>
      </c>
      <c r="C335" s="172">
        <v>78.1713482234526</v>
      </c>
      <c r="D335" s="173">
        <v>3.0019391124892376</v>
      </c>
      <c r="E335" s="173">
        <v>5.5915535891705215</v>
      </c>
      <c r="F335" s="173">
        <v>1.349740703686903</v>
      </c>
      <c r="G335" s="174">
        <v>11.885428371200744</v>
      </c>
      <c r="H335" s="171"/>
      <c r="I335" s="175">
        <v>248236</v>
      </c>
      <c r="J335" s="172">
        <v>80.77273239981308</v>
      </c>
      <c r="K335" s="173">
        <v>0</v>
      </c>
      <c r="L335" s="173">
        <v>1.0485989139367375</v>
      </c>
      <c r="M335" s="173">
        <v>0</v>
      </c>
      <c r="N335" s="174">
        <v>18.17867868625018</v>
      </c>
      <c r="O335" s="175"/>
      <c r="P335" s="175">
        <v>7660</v>
      </c>
      <c r="Q335" s="172">
        <v>41.09660574412533</v>
      </c>
      <c r="R335" s="173">
        <v>0</v>
      </c>
      <c r="S335" s="173">
        <v>58.90339425587467</v>
      </c>
      <c r="T335" s="173">
        <v>0</v>
      </c>
      <c r="U335" s="174">
        <v>1.0000000000003062E-05</v>
      </c>
      <c r="V335" s="175"/>
      <c r="W335" s="176">
        <v>16459562</v>
      </c>
      <c r="X335" s="172">
        <v>49.41522137709375</v>
      </c>
      <c r="Y335" s="173">
        <v>1.359829623655842</v>
      </c>
      <c r="Z335" s="173">
        <v>12.25452414833396</v>
      </c>
      <c r="AA335" s="173">
        <v>4.522708441451845</v>
      </c>
      <c r="AB335" s="174">
        <v>32.4477264094646</v>
      </c>
      <c r="AC335" s="140"/>
    </row>
    <row r="336" spans="1:29" ht="12" customHeight="1">
      <c r="A336" s="151" t="s">
        <v>367</v>
      </c>
      <c r="B336" s="171">
        <v>3807737</v>
      </c>
      <c r="C336" s="172">
        <v>0.3472141064364477</v>
      </c>
      <c r="D336" s="173">
        <v>44.07667861514595</v>
      </c>
      <c r="E336" s="173">
        <v>22.118754525325674</v>
      </c>
      <c r="F336" s="173">
        <v>4.588473416099904</v>
      </c>
      <c r="G336" s="174">
        <v>28.868889336992023</v>
      </c>
      <c r="H336" s="171"/>
      <c r="I336" s="175">
        <v>91778</v>
      </c>
      <c r="J336" s="172">
        <v>0</v>
      </c>
      <c r="K336" s="173">
        <v>0</v>
      </c>
      <c r="L336" s="173">
        <v>0</v>
      </c>
      <c r="M336" s="173">
        <v>0</v>
      </c>
      <c r="N336" s="174">
        <v>100.00001</v>
      </c>
      <c r="O336" s="175"/>
      <c r="P336" s="175">
        <v>0</v>
      </c>
      <c r="Q336" s="172" t="s">
        <v>622</v>
      </c>
      <c r="R336" s="173" t="s">
        <v>622</v>
      </c>
      <c r="S336" s="173" t="s">
        <v>622</v>
      </c>
      <c r="T336" s="173" t="s">
        <v>622</v>
      </c>
      <c r="U336" s="174" t="s">
        <v>622</v>
      </c>
      <c r="V336" s="175"/>
      <c r="W336" s="176">
        <v>8295616</v>
      </c>
      <c r="X336" s="172">
        <v>0.07824614832701995</v>
      </c>
      <c r="Y336" s="173">
        <v>12.090771800430492</v>
      </c>
      <c r="Z336" s="173">
        <v>37.263682407671716</v>
      </c>
      <c r="AA336" s="173">
        <v>8.536930831899644</v>
      </c>
      <c r="AB336" s="174">
        <v>42.03037881167113</v>
      </c>
      <c r="AC336" s="140"/>
    </row>
    <row r="337" spans="1:29" ht="12" customHeight="1">
      <c r="A337" s="151" t="s">
        <v>368</v>
      </c>
      <c r="B337" s="171">
        <v>110891433</v>
      </c>
      <c r="C337" s="172">
        <v>52.02244974145117</v>
      </c>
      <c r="D337" s="173">
        <v>27.878869596716278</v>
      </c>
      <c r="E337" s="173">
        <v>4.3878114551914935</v>
      </c>
      <c r="F337" s="173">
        <v>3.6059972279373467</v>
      </c>
      <c r="G337" s="174">
        <v>12.10488197870371</v>
      </c>
      <c r="H337" s="171"/>
      <c r="I337" s="175">
        <v>5791331</v>
      </c>
      <c r="J337" s="172">
        <v>68.41793363218231</v>
      </c>
      <c r="K337" s="173">
        <v>15.595447747676657</v>
      </c>
      <c r="L337" s="173">
        <v>4.503161708422468</v>
      </c>
      <c r="M337" s="173">
        <v>0</v>
      </c>
      <c r="N337" s="174">
        <v>11.483466911718567</v>
      </c>
      <c r="O337" s="175"/>
      <c r="P337" s="175">
        <v>2609768</v>
      </c>
      <c r="Q337" s="172">
        <v>84.6755343770021</v>
      </c>
      <c r="R337" s="173">
        <v>15.151538374292274</v>
      </c>
      <c r="S337" s="173">
        <v>0.17204594431382406</v>
      </c>
      <c r="T337" s="173">
        <v>0</v>
      </c>
      <c r="U337" s="174">
        <v>0.0008913043918080121</v>
      </c>
      <c r="V337" s="175"/>
      <c r="W337" s="176">
        <v>297978354</v>
      </c>
      <c r="X337" s="172">
        <v>54.49315791575921</v>
      </c>
      <c r="Y337" s="173">
        <v>11.165715748600988</v>
      </c>
      <c r="Z337" s="173">
        <v>3.9430290295515893</v>
      </c>
      <c r="AA337" s="173">
        <v>7.181547489184399</v>
      </c>
      <c r="AB337" s="174">
        <v>23.216559816903814</v>
      </c>
      <c r="AC337" s="140"/>
    </row>
    <row r="338" spans="1:29" ht="12" customHeight="1">
      <c r="A338" s="151" t="s">
        <v>369</v>
      </c>
      <c r="B338" s="171">
        <v>33088351</v>
      </c>
      <c r="C338" s="172">
        <v>40.85454424730927</v>
      </c>
      <c r="D338" s="173">
        <v>23.613512803947227</v>
      </c>
      <c r="E338" s="173">
        <v>17.970823024695306</v>
      </c>
      <c r="F338" s="173">
        <v>2.3903820410996004</v>
      </c>
      <c r="G338" s="174">
        <v>15.170747882948595</v>
      </c>
      <c r="H338" s="171"/>
      <c r="I338" s="175">
        <v>2608451</v>
      </c>
      <c r="J338" s="172">
        <v>55.643406757497075</v>
      </c>
      <c r="K338" s="173">
        <v>15.762688277448953</v>
      </c>
      <c r="L338" s="173">
        <v>13.754638289160885</v>
      </c>
      <c r="M338" s="173">
        <v>0</v>
      </c>
      <c r="N338" s="174">
        <v>14.839276675893087</v>
      </c>
      <c r="O338" s="175"/>
      <c r="P338" s="175">
        <v>407377</v>
      </c>
      <c r="Q338" s="172">
        <v>82.05200588152988</v>
      </c>
      <c r="R338" s="173">
        <v>17.931056490670805</v>
      </c>
      <c r="S338" s="173">
        <v>0.016937627799311204</v>
      </c>
      <c r="T338" s="173">
        <v>0</v>
      </c>
      <c r="U338" s="174">
        <v>1.0000000000003062E-05</v>
      </c>
      <c r="V338" s="175"/>
      <c r="W338" s="176">
        <v>70833256</v>
      </c>
      <c r="X338" s="172">
        <v>31.480913428573718</v>
      </c>
      <c r="Y338" s="173">
        <v>9.842662039988674</v>
      </c>
      <c r="Z338" s="173">
        <v>27.4932723691256</v>
      </c>
      <c r="AA338" s="173">
        <v>4.938037861763689</v>
      </c>
      <c r="AB338" s="174">
        <v>26.24512430054832</v>
      </c>
      <c r="AC338" s="140"/>
    </row>
    <row r="339" spans="1:29" ht="12" customHeight="1">
      <c r="A339" s="151" t="s">
        <v>370</v>
      </c>
      <c r="B339" s="171">
        <v>119988496</v>
      </c>
      <c r="C339" s="172">
        <v>41.20197822964628</v>
      </c>
      <c r="D339" s="173">
        <v>38.412959189020924</v>
      </c>
      <c r="E339" s="173">
        <v>6.7479819065321065</v>
      </c>
      <c r="F339" s="173">
        <v>1.0631777566409366</v>
      </c>
      <c r="G339" s="174">
        <v>12.573912918159754</v>
      </c>
      <c r="H339" s="171"/>
      <c r="I339" s="175">
        <v>5590204</v>
      </c>
      <c r="J339" s="172">
        <v>46.40431726641818</v>
      </c>
      <c r="K339" s="173">
        <v>28.933684709896095</v>
      </c>
      <c r="L339" s="173">
        <v>13.968291675938838</v>
      </c>
      <c r="M339" s="173">
        <v>0</v>
      </c>
      <c r="N339" s="174">
        <v>10.69371634774688</v>
      </c>
      <c r="O339" s="175"/>
      <c r="P339" s="175">
        <v>1325032</v>
      </c>
      <c r="Q339" s="172">
        <v>72.87439095810517</v>
      </c>
      <c r="R339" s="173">
        <v>26.071068472308593</v>
      </c>
      <c r="S339" s="173">
        <v>1.0493331481805723</v>
      </c>
      <c r="T339" s="173">
        <v>0</v>
      </c>
      <c r="U339" s="174">
        <v>0.005217421405671711</v>
      </c>
      <c r="V339" s="175"/>
      <c r="W339" s="176">
        <v>211192821</v>
      </c>
      <c r="X339" s="172">
        <v>26.65239364362674</v>
      </c>
      <c r="Y339" s="173">
        <v>17.239495560315472</v>
      </c>
      <c r="Z339" s="173">
        <v>10.592205688658328</v>
      </c>
      <c r="AA339" s="173">
        <v>2.9110615459793494</v>
      </c>
      <c r="AB339" s="174">
        <v>42.604853561420114</v>
      </c>
      <c r="AC339" s="140"/>
    </row>
    <row r="340" spans="1:29" ht="12" customHeight="1">
      <c r="A340" s="151" t="s">
        <v>371</v>
      </c>
      <c r="B340" s="171">
        <v>36232150</v>
      </c>
      <c r="C340" s="172">
        <v>37.08882580801857</v>
      </c>
      <c r="D340" s="173">
        <v>38.4701432291487</v>
      </c>
      <c r="E340" s="173">
        <v>7.9504307638381935</v>
      </c>
      <c r="F340" s="173">
        <v>1.0703311837691112</v>
      </c>
      <c r="G340" s="174">
        <v>15.420279015225429</v>
      </c>
      <c r="H340" s="171"/>
      <c r="I340" s="175">
        <v>3512872</v>
      </c>
      <c r="J340" s="172">
        <v>44.22253358505519</v>
      </c>
      <c r="K340" s="173">
        <v>37.20727655320205</v>
      </c>
      <c r="L340" s="173">
        <v>0</v>
      </c>
      <c r="M340" s="173">
        <v>0</v>
      </c>
      <c r="N340" s="174">
        <v>18.570199861742758</v>
      </c>
      <c r="O340" s="175"/>
      <c r="P340" s="175">
        <v>1555817</v>
      </c>
      <c r="Q340" s="172">
        <v>81.5002021445967</v>
      </c>
      <c r="R340" s="173">
        <v>18.4997978554033</v>
      </c>
      <c r="S340" s="173">
        <v>0</v>
      </c>
      <c r="T340" s="173">
        <v>0</v>
      </c>
      <c r="U340" s="174">
        <v>1.0000000000003062E-05</v>
      </c>
      <c r="V340" s="175"/>
      <c r="W340" s="176">
        <v>72477161</v>
      </c>
      <c r="X340" s="172">
        <v>26.120329133752907</v>
      </c>
      <c r="Y340" s="173">
        <v>20.49957227215343</v>
      </c>
      <c r="Z340" s="173">
        <v>15.750767334829796</v>
      </c>
      <c r="AA340" s="173">
        <v>2.39405486647028</v>
      </c>
      <c r="AB340" s="174">
        <v>35.23528639279358</v>
      </c>
      <c r="AC340" s="140"/>
    </row>
    <row r="341" spans="1:29" ht="12" customHeight="1">
      <c r="A341" s="151" t="s">
        <v>372</v>
      </c>
      <c r="B341" s="171">
        <v>9184314</v>
      </c>
      <c r="C341" s="172">
        <v>51.65301404111401</v>
      </c>
      <c r="D341" s="173">
        <v>27.66410207664938</v>
      </c>
      <c r="E341" s="173">
        <v>8.049343696219445</v>
      </c>
      <c r="F341" s="173">
        <v>1.9689331179225797</v>
      </c>
      <c r="G341" s="174">
        <v>10.664617068094579</v>
      </c>
      <c r="H341" s="171"/>
      <c r="I341" s="175">
        <v>830376</v>
      </c>
      <c r="J341" s="172">
        <v>65.50177269092556</v>
      </c>
      <c r="K341" s="173">
        <v>33.637653304045394</v>
      </c>
      <c r="L341" s="173">
        <v>0.5275923196238812</v>
      </c>
      <c r="M341" s="173">
        <v>0</v>
      </c>
      <c r="N341" s="174">
        <v>0.3329916854051659</v>
      </c>
      <c r="O341" s="175"/>
      <c r="P341" s="175">
        <v>190081</v>
      </c>
      <c r="Q341" s="172">
        <v>77.20235057685935</v>
      </c>
      <c r="R341" s="173">
        <v>22.797649423140662</v>
      </c>
      <c r="S341" s="173">
        <v>0</v>
      </c>
      <c r="T341" s="173">
        <v>0</v>
      </c>
      <c r="U341" s="174">
        <v>1.0000000000003062E-05</v>
      </c>
      <c r="V341" s="175"/>
      <c r="W341" s="176">
        <v>34019354</v>
      </c>
      <c r="X341" s="172">
        <v>36.76987517164494</v>
      </c>
      <c r="Y341" s="173">
        <v>9.515398205386264</v>
      </c>
      <c r="Z341" s="173">
        <v>5.429917922603704</v>
      </c>
      <c r="AA341" s="173">
        <v>3.182952856776763</v>
      </c>
      <c r="AB341" s="174">
        <v>45.10186584358833</v>
      </c>
      <c r="AC341" s="140"/>
    </row>
    <row r="342" spans="1:29" ht="12" customHeight="1">
      <c r="A342" s="151" t="s">
        <v>373</v>
      </c>
      <c r="B342" s="171">
        <v>5656605</v>
      </c>
      <c r="C342" s="172">
        <v>68.58617492294407</v>
      </c>
      <c r="D342" s="173">
        <v>13.93015775363491</v>
      </c>
      <c r="E342" s="173">
        <v>2.6167639423293654</v>
      </c>
      <c r="F342" s="173">
        <v>5.196756711843942</v>
      </c>
      <c r="G342" s="174">
        <v>9.67015666924772</v>
      </c>
      <c r="H342" s="171"/>
      <c r="I342" s="175">
        <v>808544</v>
      </c>
      <c r="J342" s="172">
        <v>67.3252166857957</v>
      </c>
      <c r="K342" s="173">
        <v>24.001662247199906</v>
      </c>
      <c r="L342" s="173">
        <v>0</v>
      </c>
      <c r="M342" s="173">
        <v>0</v>
      </c>
      <c r="N342" s="174">
        <v>8.673131067004393</v>
      </c>
      <c r="O342" s="175"/>
      <c r="P342" s="175">
        <v>110121</v>
      </c>
      <c r="Q342" s="172">
        <v>42.971821904995416</v>
      </c>
      <c r="R342" s="173">
        <v>57.028178095004584</v>
      </c>
      <c r="S342" s="173">
        <v>0</v>
      </c>
      <c r="T342" s="173">
        <v>0</v>
      </c>
      <c r="U342" s="174">
        <v>1.0000000000003062E-05</v>
      </c>
      <c r="V342" s="175"/>
      <c r="W342" s="176">
        <v>11769833</v>
      </c>
      <c r="X342" s="172">
        <v>52.84145492973435</v>
      </c>
      <c r="Y342" s="173">
        <v>10.703558835541676</v>
      </c>
      <c r="Z342" s="173">
        <v>3.2178536432929845</v>
      </c>
      <c r="AA342" s="173">
        <v>16.119260145832147</v>
      </c>
      <c r="AB342" s="174">
        <v>17.117882445598845</v>
      </c>
      <c r="AC342" s="140"/>
    </row>
    <row r="343" spans="1:29" ht="12" customHeight="1">
      <c r="A343" s="151" t="s">
        <v>374</v>
      </c>
      <c r="B343" s="171">
        <v>285548</v>
      </c>
      <c r="C343" s="172">
        <v>0.07809545155280373</v>
      </c>
      <c r="D343" s="173">
        <v>79.88324204687127</v>
      </c>
      <c r="E343" s="173">
        <v>11.986776303808817</v>
      </c>
      <c r="F343" s="173">
        <v>0.14883662291453625</v>
      </c>
      <c r="G343" s="174">
        <v>7.9030595748525645</v>
      </c>
      <c r="H343" s="171"/>
      <c r="I343" s="175">
        <v>0</v>
      </c>
      <c r="J343" s="172" t="s">
        <v>622</v>
      </c>
      <c r="K343" s="173" t="s">
        <v>622</v>
      </c>
      <c r="L343" s="173" t="s">
        <v>622</v>
      </c>
      <c r="M343" s="173" t="s">
        <v>622</v>
      </c>
      <c r="N343" s="174" t="s">
        <v>622</v>
      </c>
      <c r="O343" s="175"/>
      <c r="P343" s="175">
        <v>0</v>
      </c>
      <c r="Q343" s="172" t="s">
        <v>622</v>
      </c>
      <c r="R343" s="173" t="s">
        <v>622</v>
      </c>
      <c r="S343" s="173" t="s">
        <v>622</v>
      </c>
      <c r="T343" s="173" t="s">
        <v>622</v>
      </c>
      <c r="U343" s="174" t="s">
        <v>622</v>
      </c>
      <c r="V343" s="175"/>
      <c r="W343" s="176">
        <v>305509</v>
      </c>
      <c r="X343" s="172">
        <v>0.051716970694807685</v>
      </c>
      <c r="Y343" s="173">
        <v>48.61624371131456</v>
      </c>
      <c r="Z343" s="173">
        <v>26.612963938869232</v>
      </c>
      <c r="AA343" s="173">
        <v>1.491609085166067</v>
      </c>
      <c r="AB343" s="174">
        <v>23.227476293955334</v>
      </c>
      <c r="AC343" s="140"/>
    </row>
    <row r="344" spans="1:29" ht="12" customHeight="1">
      <c r="A344" s="151" t="s">
        <v>375</v>
      </c>
      <c r="B344" s="171">
        <v>375492</v>
      </c>
      <c r="C344" s="172">
        <v>0.15792613424520363</v>
      </c>
      <c r="D344" s="173">
        <v>65.20698177324684</v>
      </c>
      <c r="E344" s="173">
        <v>14.137984297934443</v>
      </c>
      <c r="F344" s="173">
        <v>7.21027345456095</v>
      </c>
      <c r="G344" s="174">
        <v>13.28684434001257</v>
      </c>
      <c r="H344" s="171"/>
      <c r="I344" s="175">
        <v>165120</v>
      </c>
      <c r="J344" s="172">
        <v>0</v>
      </c>
      <c r="K344" s="173">
        <v>98.96317829457364</v>
      </c>
      <c r="L344" s="173">
        <v>0</v>
      </c>
      <c r="M344" s="173">
        <v>0</v>
      </c>
      <c r="N344" s="174">
        <v>1.0368317054263565</v>
      </c>
      <c r="O344" s="175"/>
      <c r="P344" s="175">
        <v>8600</v>
      </c>
      <c r="Q344" s="172">
        <v>0</v>
      </c>
      <c r="R344" s="173">
        <v>100</v>
      </c>
      <c r="S344" s="173">
        <v>0</v>
      </c>
      <c r="T344" s="173">
        <v>0</v>
      </c>
      <c r="U344" s="174">
        <v>1.0000000000003062E-05</v>
      </c>
      <c r="V344" s="175"/>
      <c r="W344" s="176">
        <v>643517</v>
      </c>
      <c r="X344" s="172">
        <v>0.055165597800835096</v>
      </c>
      <c r="Y344" s="173">
        <v>61.80613721160436</v>
      </c>
      <c r="Z344" s="173">
        <v>10.232208317728979</v>
      </c>
      <c r="AA344" s="173">
        <v>10.175644155476856</v>
      </c>
      <c r="AB344" s="174">
        <v>17.730854717388972</v>
      </c>
      <c r="AC344" s="140"/>
    </row>
    <row r="345" spans="1:29" ht="12" customHeight="1">
      <c r="A345" s="151" t="s">
        <v>376</v>
      </c>
      <c r="B345" s="171">
        <v>46351526</v>
      </c>
      <c r="C345" s="172">
        <v>30.219714880584515</v>
      </c>
      <c r="D345" s="173">
        <v>41.57390201133831</v>
      </c>
      <c r="E345" s="173">
        <v>9.656573119081344</v>
      </c>
      <c r="F345" s="173">
        <v>0.7286362049870807</v>
      </c>
      <c r="G345" s="174">
        <v>17.821183784008753</v>
      </c>
      <c r="H345" s="171"/>
      <c r="I345" s="175">
        <v>1636379</v>
      </c>
      <c r="J345" s="172">
        <v>49.48920757355111</v>
      </c>
      <c r="K345" s="173">
        <v>22.61059326720766</v>
      </c>
      <c r="L345" s="173">
        <v>8.374893591276837</v>
      </c>
      <c r="M345" s="173">
        <v>0</v>
      </c>
      <c r="N345" s="174">
        <v>19.52531556796439</v>
      </c>
      <c r="O345" s="175"/>
      <c r="P345" s="175">
        <v>869695</v>
      </c>
      <c r="Q345" s="172">
        <v>83.18306992681342</v>
      </c>
      <c r="R345" s="173">
        <v>14.685263224463748</v>
      </c>
      <c r="S345" s="173">
        <v>2.131666848722828</v>
      </c>
      <c r="T345" s="173">
        <v>0</v>
      </c>
      <c r="U345" s="174">
        <v>9.999999999996123E-06</v>
      </c>
      <c r="V345" s="175"/>
      <c r="W345" s="176">
        <v>78706568</v>
      </c>
      <c r="X345" s="172">
        <v>26.573739055678303</v>
      </c>
      <c r="Y345" s="173">
        <v>18.10144230910945</v>
      </c>
      <c r="Z345" s="173">
        <v>18.069564410431415</v>
      </c>
      <c r="AA345" s="173">
        <v>1.9126154757503846</v>
      </c>
      <c r="AB345" s="174">
        <v>35.34264874903045</v>
      </c>
      <c r="AC345" s="140"/>
    </row>
    <row r="346" spans="1:29" ht="12" customHeight="1">
      <c r="A346" s="151" t="s">
        <v>377</v>
      </c>
      <c r="B346" s="171">
        <v>7586128</v>
      </c>
      <c r="C346" s="172">
        <v>28.33275420609829</v>
      </c>
      <c r="D346" s="173">
        <v>64.37830998896933</v>
      </c>
      <c r="E346" s="173">
        <v>0.7117333111173447</v>
      </c>
      <c r="F346" s="173">
        <v>2.4035318149126934</v>
      </c>
      <c r="G346" s="174">
        <v>4.1736806789023335</v>
      </c>
      <c r="H346" s="171"/>
      <c r="I346" s="175">
        <v>1207155</v>
      </c>
      <c r="J346" s="172">
        <v>34.14201158923253</v>
      </c>
      <c r="K346" s="173">
        <v>65.76305445448182</v>
      </c>
      <c r="L346" s="173">
        <v>0</v>
      </c>
      <c r="M346" s="173">
        <v>0</v>
      </c>
      <c r="N346" s="174">
        <v>0.09494395628564684</v>
      </c>
      <c r="O346" s="175"/>
      <c r="P346" s="175">
        <v>632464</v>
      </c>
      <c r="Q346" s="172">
        <v>91.54228541071113</v>
      </c>
      <c r="R346" s="173">
        <v>8.453761795137748</v>
      </c>
      <c r="S346" s="173">
        <v>0.003952794151129551</v>
      </c>
      <c r="T346" s="173">
        <v>0</v>
      </c>
      <c r="U346" s="174">
        <v>1.0000000000003062E-05</v>
      </c>
      <c r="V346" s="175"/>
      <c r="W346" s="176">
        <v>10507365</v>
      </c>
      <c r="X346" s="172">
        <v>23.42027711038876</v>
      </c>
      <c r="Y346" s="173">
        <v>63.792044913258465</v>
      </c>
      <c r="Z346" s="173">
        <v>0.5441611669528945</v>
      </c>
      <c r="AA346" s="173">
        <v>4.659664911231313</v>
      </c>
      <c r="AB346" s="174">
        <v>7.58386189816857</v>
      </c>
      <c r="AC346" s="140"/>
    </row>
    <row r="347" spans="1:29" ht="12" customHeight="1">
      <c r="A347" s="170"/>
      <c r="B347" s="170"/>
      <c r="C347" s="164"/>
      <c r="D347" s="165"/>
      <c r="E347" s="165"/>
      <c r="F347" s="165"/>
      <c r="G347" s="166"/>
      <c r="H347" s="170"/>
      <c r="I347" s="165"/>
      <c r="J347" s="164"/>
      <c r="K347" s="165"/>
      <c r="L347" s="165"/>
      <c r="M347" s="165"/>
      <c r="N347" s="166"/>
      <c r="O347" s="165"/>
      <c r="P347" s="165"/>
      <c r="Q347" s="164"/>
      <c r="R347" s="165"/>
      <c r="S347" s="165"/>
      <c r="T347" s="165"/>
      <c r="U347" s="166"/>
      <c r="V347" s="165"/>
      <c r="W347" s="165"/>
      <c r="X347" s="164"/>
      <c r="Y347" s="165"/>
      <c r="Z347" s="165"/>
      <c r="AA347" s="165"/>
      <c r="AB347" s="166"/>
      <c r="AC347" s="165"/>
    </row>
    <row r="348" spans="1:29" ht="16.5" customHeight="1">
      <c r="A348" s="138" t="s">
        <v>598</v>
      </c>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40"/>
    </row>
    <row r="349" spans="1:29" ht="3" customHeight="1">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40"/>
    </row>
    <row r="350" spans="1:29" ht="16.5" customHeight="1">
      <c r="A350" s="142" t="s">
        <v>599</v>
      </c>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40"/>
    </row>
    <row r="351" spans="1:29" ht="3" customHeight="1">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40"/>
    </row>
    <row r="352" spans="1:29" ht="13.5" customHeight="1">
      <c r="A352" s="139" t="s">
        <v>600</v>
      </c>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40"/>
    </row>
    <row r="353" spans="1:29" ht="3" customHeight="1" thickBot="1">
      <c r="A353" s="143"/>
      <c r="B353" s="144"/>
      <c r="C353" s="144"/>
      <c r="D353" s="144"/>
      <c r="E353" s="144"/>
      <c r="F353" s="144"/>
      <c r="G353" s="144"/>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0"/>
    </row>
    <row r="354" spans="1:29" ht="15" customHeight="1" thickBot="1" thickTop="1">
      <c r="A354" s="145" t="s">
        <v>601</v>
      </c>
      <c r="B354" s="146" t="s">
        <v>602</v>
      </c>
      <c r="C354" s="147"/>
      <c r="D354" s="147"/>
      <c r="E354" s="147"/>
      <c r="F354" s="147"/>
      <c r="G354" s="148"/>
      <c r="H354" s="149"/>
      <c r="I354" s="147" t="s">
        <v>603</v>
      </c>
      <c r="J354" s="147"/>
      <c r="K354" s="147"/>
      <c r="L354" s="147"/>
      <c r="M354" s="147"/>
      <c r="N354" s="147"/>
      <c r="O354" s="147"/>
      <c r="P354" s="147"/>
      <c r="Q354" s="147"/>
      <c r="R354" s="147"/>
      <c r="S354" s="147"/>
      <c r="T354" s="147"/>
      <c r="U354" s="148"/>
      <c r="V354" s="150"/>
      <c r="W354" s="147" t="s">
        <v>604</v>
      </c>
      <c r="X354" s="147"/>
      <c r="Y354" s="147"/>
      <c r="Z354" s="147"/>
      <c r="AA354" s="147"/>
      <c r="AB354" s="148"/>
      <c r="AC354" s="140"/>
    </row>
    <row r="355" spans="1:29" ht="3" customHeight="1" thickTop="1">
      <c r="A355" s="151"/>
      <c r="B355" s="152"/>
      <c r="C355" s="139"/>
      <c r="D355" s="139"/>
      <c r="E355" s="139"/>
      <c r="F355" s="139"/>
      <c r="G355" s="153"/>
      <c r="H355" s="151"/>
      <c r="I355" s="140"/>
      <c r="J355" s="140"/>
      <c r="K355" s="140"/>
      <c r="L355" s="140"/>
      <c r="M355" s="140"/>
      <c r="N355" s="154"/>
      <c r="O355" s="140"/>
      <c r="P355" s="140"/>
      <c r="Q355" s="140"/>
      <c r="R355" s="140"/>
      <c r="S355" s="140"/>
      <c r="T355" s="140"/>
      <c r="U355" s="154"/>
      <c r="V355" s="140"/>
      <c r="W355" s="140"/>
      <c r="X355" s="140"/>
      <c r="Y355" s="140"/>
      <c r="Z355" s="140"/>
      <c r="AA355" s="140"/>
      <c r="AB355" s="154"/>
      <c r="AC355" s="140"/>
    </row>
    <row r="356" spans="1:29" ht="12" customHeight="1">
      <c r="A356" s="151"/>
      <c r="B356" s="152" t="s">
        <v>605</v>
      </c>
      <c r="C356" s="139"/>
      <c r="D356" s="139"/>
      <c r="E356" s="139"/>
      <c r="F356" s="139"/>
      <c r="G356" s="153"/>
      <c r="H356" s="151"/>
      <c r="I356" s="139" t="s">
        <v>605</v>
      </c>
      <c r="J356" s="139"/>
      <c r="K356" s="139"/>
      <c r="L356" s="139"/>
      <c r="M356" s="139"/>
      <c r="N356" s="153"/>
      <c r="O356" s="140"/>
      <c r="P356" s="139" t="s">
        <v>606</v>
      </c>
      <c r="Q356" s="139"/>
      <c r="R356" s="139"/>
      <c r="S356" s="139"/>
      <c r="T356" s="139"/>
      <c r="U356" s="153"/>
      <c r="V356" s="140"/>
      <c r="W356" s="139" t="s">
        <v>605</v>
      </c>
      <c r="X356" s="139"/>
      <c r="Y356" s="139"/>
      <c r="Z356" s="139"/>
      <c r="AA356" s="139"/>
      <c r="AB356" s="153"/>
      <c r="AC356" s="140"/>
    </row>
    <row r="357" spans="1:29" ht="12" customHeight="1">
      <c r="A357" s="151"/>
      <c r="B357" s="152" t="s">
        <v>607</v>
      </c>
      <c r="C357" s="139"/>
      <c r="D357" s="139"/>
      <c r="E357" s="139"/>
      <c r="F357" s="139"/>
      <c r="G357" s="153"/>
      <c r="H357" s="151"/>
      <c r="I357" s="139" t="s">
        <v>607</v>
      </c>
      <c r="J357" s="139"/>
      <c r="K357" s="139"/>
      <c r="L357" s="139"/>
      <c r="M357" s="139"/>
      <c r="N357" s="153"/>
      <c r="O357" s="140"/>
      <c r="P357" s="139" t="s">
        <v>608</v>
      </c>
      <c r="Q357" s="139"/>
      <c r="R357" s="139"/>
      <c r="S357" s="139"/>
      <c r="T357" s="139"/>
      <c r="U357" s="153"/>
      <c r="V357" s="140"/>
      <c r="W357" s="139" t="s">
        <v>607</v>
      </c>
      <c r="X357" s="139"/>
      <c r="Y357" s="139"/>
      <c r="Z357" s="139"/>
      <c r="AA357" s="139"/>
      <c r="AB357" s="153"/>
      <c r="AC357" s="140"/>
    </row>
    <row r="358" spans="1:29" ht="3" customHeight="1">
      <c r="A358" s="151"/>
      <c r="B358" s="155"/>
      <c r="C358" s="156"/>
      <c r="D358" s="156"/>
      <c r="E358" s="156"/>
      <c r="F358" s="156"/>
      <c r="G358" s="157"/>
      <c r="H358" s="155"/>
      <c r="I358" s="156"/>
      <c r="J358" s="156"/>
      <c r="K358" s="156"/>
      <c r="L358" s="156"/>
      <c r="M358" s="156"/>
      <c r="N358" s="157"/>
      <c r="O358" s="156"/>
      <c r="P358" s="158"/>
      <c r="Q358" s="158"/>
      <c r="R358" s="158"/>
      <c r="S358" s="158"/>
      <c r="T358" s="158"/>
      <c r="U358" s="159"/>
      <c r="V358" s="156"/>
      <c r="W358" s="156"/>
      <c r="X358" s="156"/>
      <c r="Y358" s="156"/>
      <c r="Z358" s="156"/>
      <c r="AA358" s="156"/>
      <c r="AB358" s="157"/>
      <c r="AC358" s="140"/>
    </row>
    <row r="359" spans="1:29" ht="3" customHeight="1">
      <c r="A359" s="151"/>
      <c r="B359" s="151"/>
      <c r="C359" s="160"/>
      <c r="D359" s="140"/>
      <c r="E359" s="140"/>
      <c r="F359" s="140"/>
      <c r="G359" s="154"/>
      <c r="H359" s="151"/>
      <c r="I359" s="140"/>
      <c r="J359" s="160"/>
      <c r="K359" s="140"/>
      <c r="L359" s="140"/>
      <c r="M359" s="140"/>
      <c r="N359" s="154"/>
      <c r="O359" s="140"/>
      <c r="P359" s="140"/>
      <c r="Q359" s="161"/>
      <c r="R359" s="139"/>
      <c r="S359" s="139"/>
      <c r="T359" s="139"/>
      <c r="U359" s="153"/>
      <c r="V359" s="140"/>
      <c r="W359" s="140"/>
      <c r="X359" s="160"/>
      <c r="Y359" s="140"/>
      <c r="Z359" s="140"/>
      <c r="AA359" s="140"/>
      <c r="AB359" s="154"/>
      <c r="AC359" s="140"/>
    </row>
    <row r="360" spans="1:29" ht="12" customHeight="1">
      <c r="A360" s="151"/>
      <c r="B360" s="162" t="s">
        <v>609</v>
      </c>
      <c r="C360" s="161" t="s">
        <v>610</v>
      </c>
      <c r="D360" s="139"/>
      <c r="E360" s="139"/>
      <c r="F360" s="139"/>
      <c r="G360" s="153"/>
      <c r="H360" s="151"/>
      <c r="I360" s="163" t="s">
        <v>611</v>
      </c>
      <c r="J360" s="161" t="s">
        <v>610</v>
      </c>
      <c r="K360" s="139"/>
      <c r="L360" s="139"/>
      <c r="M360" s="139"/>
      <c r="N360" s="153"/>
      <c r="O360" s="140"/>
      <c r="P360" s="163" t="s">
        <v>611</v>
      </c>
      <c r="Q360" s="161" t="s">
        <v>610</v>
      </c>
      <c r="R360" s="139"/>
      <c r="S360" s="139"/>
      <c r="T360" s="139"/>
      <c r="U360" s="153"/>
      <c r="V360" s="140"/>
      <c r="W360" s="163" t="s">
        <v>612</v>
      </c>
      <c r="X360" s="161" t="s">
        <v>610</v>
      </c>
      <c r="Y360" s="139"/>
      <c r="Z360" s="139"/>
      <c r="AA360" s="139"/>
      <c r="AB360" s="153"/>
      <c r="AC360" s="140"/>
    </row>
    <row r="361" spans="1:29" ht="3" customHeight="1">
      <c r="A361" s="151"/>
      <c r="B361" s="151"/>
      <c r="C361" s="164"/>
      <c r="D361" s="165"/>
      <c r="E361" s="165"/>
      <c r="F361" s="165"/>
      <c r="G361" s="166"/>
      <c r="H361" s="151"/>
      <c r="I361" s="140"/>
      <c r="J361" s="164"/>
      <c r="K361" s="165"/>
      <c r="L361" s="165"/>
      <c r="M361" s="165"/>
      <c r="N361" s="166"/>
      <c r="O361" s="140"/>
      <c r="P361" s="140"/>
      <c r="Q361" s="164"/>
      <c r="R361" s="165"/>
      <c r="S361" s="165"/>
      <c r="T361" s="165"/>
      <c r="U361" s="166"/>
      <c r="V361" s="140"/>
      <c r="W361" s="140"/>
      <c r="X361" s="164"/>
      <c r="Y361" s="165"/>
      <c r="Z361" s="165"/>
      <c r="AA361" s="165"/>
      <c r="AB361" s="166"/>
      <c r="AC361" s="140"/>
    </row>
    <row r="362" spans="1:29" ht="15" customHeight="1">
      <c r="A362" s="151"/>
      <c r="B362" s="162" t="s">
        <v>613</v>
      </c>
      <c r="C362" s="167" t="s">
        <v>614</v>
      </c>
      <c r="D362" s="163" t="s">
        <v>615</v>
      </c>
      <c r="E362" s="163" t="s">
        <v>616</v>
      </c>
      <c r="F362" s="163" t="s">
        <v>617</v>
      </c>
      <c r="G362" s="168" t="s">
        <v>618</v>
      </c>
      <c r="H362" s="151"/>
      <c r="I362" s="163" t="s">
        <v>619</v>
      </c>
      <c r="J362" s="167" t="s">
        <v>614</v>
      </c>
      <c r="K362" s="163" t="s">
        <v>615</v>
      </c>
      <c r="L362" s="163" t="s">
        <v>616</v>
      </c>
      <c r="M362" s="163" t="s">
        <v>617</v>
      </c>
      <c r="N362" s="168" t="s">
        <v>618</v>
      </c>
      <c r="O362" s="140"/>
      <c r="P362" s="163" t="s">
        <v>619</v>
      </c>
      <c r="Q362" s="167" t="s">
        <v>614</v>
      </c>
      <c r="R362" s="163" t="s">
        <v>615</v>
      </c>
      <c r="S362" s="163" t="s">
        <v>616</v>
      </c>
      <c r="T362" s="163" t="s">
        <v>617</v>
      </c>
      <c r="U362" s="168" t="s">
        <v>618</v>
      </c>
      <c r="V362" s="139"/>
      <c r="W362" s="169" t="s">
        <v>620</v>
      </c>
      <c r="X362" s="167" t="s">
        <v>614</v>
      </c>
      <c r="Y362" s="163" t="s">
        <v>615</v>
      </c>
      <c r="Z362" s="163" t="s">
        <v>616</v>
      </c>
      <c r="AA362" s="163" t="s">
        <v>617</v>
      </c>
      <c r="AB362" s="168" t="s">
        <v>618</v>
      </c>
      <c r="AC362" s="140"/>
    </row>
    <row r="363" spans="1:29" ht="3" customHeight="1">
      <c r="A363" s="170"/>
      <c r="B363" s="170"/>
      <c r="C363" s="164"/>
      <c r="D363" s="165"/>
      <c r="E363" s="165"/>
      <c r="F363" s="165"/>
      <c r="G363" s="166"/>
      <c r="H363" s="170"/>
      <c r="I363" s="165"/>
      <c r="J363" s="164"/>
      <c r="K363" s="165"/>
      <c r="L363" s="165"/>
      <c r="M363" s="165"/>
      <c r="N363" s="166"/>
      <c r="O363" s="165"/>
      <c r="P363" s="165"/>
      <c r="Q363" s="164"/>
      <c r="R363" s="165"/>
      <c r="S363" s="165"/>
      <c r="T363" s="165"/>
      <c r="U363" s="166"/>
      <c r="V363" s="165"/>
      <c r="W363" s="165"/>
      <c r="X363" s="164"/>
      <c r="Y363" s="165"/>
      <c r="Z363" s="165"/>
      <c r="AA363" s="165"/>
      <c r="AB363" s="166"/>
      <c r="AC363" s="140"/>
    </row>
    <row r="364" spans="1:29" ht="4.5" customHeight="1">
      <c r="A364" s="151"/>
      <c r="B364" s="151"/>
      <c r="C364" s="160"/>
      <c r="D364" s="140"/>
      <c r="E364" s="140"/>
      <c r="F364" s="140"/>
      <c r="G364" s="154"/>
      <c r="H364" s="151"/>
      <c r="I364" s="140"/>
      <c r="J364" s="160"/>
      <c r="K364" s="140"/>
      <c r="L364" s="140"/>
      <c r="M364" s="140"/>
      <c r="N364" s="154"/>
      <c r="O364" s="140"/>
      <c r="P364" s="140"/>
      <c r="Q364" s="160"/>
      <c r="R364" s="140"/>
      <c r="S364" s="140"/>
      <c r="T364" s="140"/>
      <c r="U364" s="154"/>
      <c r="V364" s="140"/>
      <c r="W364" s="140"/>
      <c r="X364" s="160"/>
      <c r="Y364" s="140"/>
      <c r="Z364" s="140"/>
      <c r="AA364" s="140"/>
      <c r="AB364" s="154"/>
      <c r="AC364" s="140"/>
    </row>
    <row r="365" spans="1:29" ht="18" customHeight="1">
      <c r="A365" s="151" t="s">
        <v>378</v>
      </c>
      <c r="B365" s="171">
        <v>592674314</v>
      </c>
      <c r="C365" s="172">
        <v>43.80983549761193</v>
      </c>
      <c r="D365" s="173">
        <v>34.42288457265587</v>
      </c>
      <c r="E365" s="173">
        <v>8.261558472061605</v>
      </c>
      <c r="F365" s="173">
        <v>1.953640764664554</v>
      </c>
      <c r="G365" s="174">
        <v>11.552090693006042</v>
      </c>
      <c r="H365" s="171"/>
      <c r="I365" s="175">
        <v>34449040</v>
      </c>
      <c r="J365" s="172">
        <v>55.061548884961674</v>
      </c>
      <c r="K365" s="173">
        <v>27.393788041698695</v>
      </c>
      <c r="L365" s="173">
        <v>7.645275456152044</v>
      </c>
      <c r="M365" s="173">
        <v>0</v>
      </c>
      <c r="N365" s="174">
        <v>9.89939761718759</v>
      </c>
      <c r="O365" s="175"/>
      <c r="P365" s="175">
        <v>13063970</v>
      </c>
      <c r="Q365" s="172">
        <v>83.09740454088612</v>
      </c>
      <c r="R365" s="173">
        <v>14.625110131146963</v>
      </c>
      <c r="S365" s="173">
        <v>2.2767811009976295</v>
      </c>
      <c r="T365" s="173">
        <v>0</v>
      </c>
      <c r="U365" s="174">
        <v>0.0007142269692903547</v>
      </c>
      <c r="V365" s="175"/>
      <c r="W365" s="176">
        <v>1182215420</v>
      </c>
      <c r="X365" s="172">
        <v>38.266729256500476</v>
      </c>
      <c r="Y365" s="173">
        <v>16.616246385959</v>
      </c>
      <c r="Z365" s="173">
        <v>12.173385963786533</v>
      </c>
      <c r="AA365" s="173">
        <v>5.029595536826951</v>
      </c>
      <c r="AB365" s="174">
        <v>27.91405285692704</v>
      </c>
      <c r="AC365" s="140"/>
    </row>
    <row r="366" spans="1:29" ht="3" customHeight="1">
      <c r="A366" s="170"/>
      <c r="B366" s="177"/>
      <c r="C366" s="178"/>
      <c r="D366" s="179"/>
      <c r="E366" s="179"/>
      <c r="F366" s="179"/>
      <c r="G366" s="180"/>
      <c r="H366" s="170"/>
      <c r="I366" s="181"/>
      <c r="J366" s="178"/>
      <c r="K366" s="179"/>
      <c r="L366" s="179"/>
      <c r="M366" s="179"/>
      <c r="N366" s="180"/>
      <c r="O366" s="165"/>
      <c r="P366" s="181"/>
      <c r="Q366" s="178"/>
      <c r="R366" s="179"/>
      <c r="S366" s="179"/>
      <c r="T366" s="179"/>
      <c r="U366" s="180"/>
      <c r="V366" s="165"/>
      <c r="W366" s="182"/>
      <c r="X366" s="178"/>
      <c r="Y366" s="179"/>
      <c r="Z366" s="179"/>
      <c r="AA366" s="179"/>
      <c r="AB366" s="180"/>
      <c r="AC366" s="140"/>
    </row>
    <row r="367" spans="1:29" ht="3" customHeight="1">
      <c r="A367" s="151"/>
      <c r="B367" s="171"/>
      <c r="C367" s="172"/>
      <c r="D367" s="173"/>
      <c r="E367" s="173"/>
      <c r="F367" s="173"/>
      <c r="G367" s="174"/>
      <c r="H367" s="151"/>
      <c r="I367" s="175"/>
      <c r="J367" s="172"/>
      <c r="K367" s="173"/>
      <c r="L367" s="173"/>
      <c r="M367" s="173"/>
      <c r="N367" s="174"/>
      <c r="O367" s="140"/>
      <c r="P367" s="175"/>
      <c r="Q367" s="172"/>
      <c r="R367" s="173"/>
      <c r="S367" s="173"/>
      <c r="T367" s="173"/>
      <c r="U367" s="174"/>
      <c r="V367" s="140"/>
      <c r="W367" s="176"/>
      <c r="X367" s="172"/>
      <c r="Y367" s="173"/>
      <c r="Z367" s="173"/>
      <c r="AA367" s="173"/>
      <c r="AB367" s="174"/>
      <c r="AC367" s="140"/>
    </row>
    <row r="368" spans="1:29" ht="12" customHeight="1">
      <c r="A368" s="151" t="s">
        <v>379</v>
      </c>
      <c r="B368" s="171">
        <v>231</v>
      </c>
      <c r="C368" s="172">
        <v>22.51082251082251</v>
      </c>
      <c r="D368" s="173">
        <v>0</v>
      </c>
      <c r="E368" s="173">
        <v>0</v>
      </c>
      <c r="F368" s="173">
        <v>0</v>
      </c>
      <c r="G368" s="174">
        <v>77.4891874891775</v>
      </c>
      <c r="H368" s="171"/>
      <c r="I368" s="175">
        <v>1</v>
      </c>
      <c r="J368" s="172">
        <v>0</v>
      </c>
      <c r="K368" s="173">
        <v>0</v>
      </c>
      <c r="L368" s="173">
        <v>0</v>
      </c>
      <c r="M368" s="173">
        <v>0</v>
      </c>
      <c r="N368" s="174">
        <v>100.00001</v>
      </c>
      <c r="O368" s="175"/>
      <c r="P368" s="175">
        <v>0</v>
      </c>
      <c r="Q368" s="172" t="s">
        <v>622</v>
      </c>
      <c r="R368" s="173" t="s">
        <v>622</v>
      </c>
      <c r="S368" s="173" t="s">
        <v>622</v>
      </c>
      <c r="T368" s="173" t="s">
        <v>622</v>
      </c>
      <c r="U368" s="174" t="s">
        <v>622</v>
      </c>
      <c r="V368" s="175"/>
      <c r="W368" s="176">
        <v>1135</v>
      </c>
      <c r="X368" s="172">
        <v>2.1145374449339207</v>
      </c>
      <c r="Y368" s="173">
        <v>0</v>
      </c>
      <c r="Z368" s="173">
        <v>0</v>
      </c>
      <c r="AA368" s="173">
        <v>0</v>
      </c>
      <c r="AB368" s="174">
        <v>97.88547255506607</v>
      </c>
      <c r="AC368" s="140"/>
    </row>
    <row r="369" spans="1:29" ht="12" customHeight="1">
      <c r="A369" s="151" t="s">
        <v>380</v>
      </c>
      <c r="B369" s="171">
        <v>6372096</v>
      </c>
      <c r="C369" s="172">
        <v>2.0481172913904624</v>
      </c>
      <c r="D369" s="173">
        <v>80.27024388835322</v>
      </c>
      <c r="E369" s="173">
        <v>2.880826026475433</v>
      </c>
      <c r="F369" s="173">
        <v>0</v>
      </c>
      <c r="G369" s="174">
        <v>14.800822793780885</v>
      </c>
      <c r="H369" s="171"/>
      <c r="I369" s="175">
        <v>284078</v>
      </c>
      <c r="J369" s="172">
        <v>0</v>
      </c>
      <c r="K369" s="173">
        <v>0</v>
      </c>
      <c r="L369" s="173">
        <v>30.876731038658395</v>
      </c>
      <c r="M369" s="173">
        <v>0</v>
      </c>
      <c r="N369" s="174">
        <v>69.1232789613416</v>
      </c>
      <c r="O369" s="175"/>
      <c r="P369" s="175">
        <v>0</v>
      </c>
      <c r="Q369" s="172" t="s">
        <v>622</v>
      </c>
      <c r="R369" s="173" t="s">
        <v>622</v>
      </c>
      <c r="S369" s="173" t="s">
        <v>622</v>
      </c>
      <c r="T369" s="173" t="s">
        <v>622</v>
      </c>
      <c r="U369" s="174" t="s">
        <v>622</v>
      </c>
      <c r="V369" s="175"/>
      <c r="W369" s="176">
        <v>6997445</v>
      </c>
      <c r="X369" s="172">
        <v>0.3602314844918395</v>
      </c>
      <c r="Y369" s="173">
        <v>16.702996593756723</v>
      </c>
      <c r="Z369" s="173">
        <v>5.547167573307115</v>
      </c>
      <c r="AA369" s="173">
        <v>0</v>
      </c>
      <c r="AB369" s="174">
        <v>77.38961434844433</v>
      </c>
      <c r="AC369" s="140"/>
    </row>
    <row r="370" spans="1:29" ht="12" customHeight="1">
      <c r="A370" s="151" t="s">
        <v>381</v>
      </c>
      <c r="B370" s="171">
        <v>1288751</v>
      </c>
      <c r="C370" s="172">
        <v>0</v>
      </c>
      <c r="D370" s="173">
        <v>7.6861240068872885</v>
      </c>
      <c r="E370" s="173">
        <v>66.29899802211598</v>
      </c>
      <c r="F370" s="173">
        <v>0</v>
      </c>
      <c r="G370" s="174">
        <v>26.014887970996725</v>
      </c>
      <c r="H370" s="171"/>
      <c r="I370" s="175">
        <v>66942</v>
      </c>
      <c r="J370" s="172">
        <v>0</v>
      </c>
      <c r="K370" s="173">
        <v>0.06572854112515311</v>
      </c>
      <c r="L370" s="173">
        <v>0</v>
      </c>
      <c r="M370" s="173">
        <v>0</v>
      </c>
      <c r="N370" s="174">
        <v>99.93428145887485</v>
      </c>
      <c r="O370" s="175"/>
      <c r="P370" s="175">
        <v>0</v>
      </c>
      <c r="Q370" s="172" t="s">
        <v>622</v>
      </c>
      <c r="R370" s="173" t="s">
        <v>622</v>
      </c>
      <c r="S370" s="173" t="s">
        <v>622</v>
      </c>
      <c r="T370" s="173" t="s">
        <v>622</v>
      </c>
      <c r="U370" s="174" t="s">
        <v>622</v>
      </c>
      <c r="V370" s="175"/>
      <c r="W370" s="176">
        <v>304898</v>
      </c>
      <c r="X370" s="172">
        <v>0</v>
      </c>
      <c r="Y370" s="173">
        <v>10.42348588708355</v>
      </c>
      <c r="Z370" s="173">
        <v>58.95053427703691</v>
      </c>
      <c r="AA370" s="173">
        <v>0</v>
      </c>
      <c r="AB370" s="174">
        <v>30.62598983587954</v>
      </c>
      <c r="AC370" s="140"/>
    </row>
    <row r="371" spans="1:29" ht="12" customHeight="1">
      <c r="A371" s="151" t="s">
        <v>382</v>
      </c>
      <c r="B371" s="171">
        <v>5049243</v>
      </c>
      <c r="C371" s="172">
        <v>49.01707047967388</v>
      </c>
      <c r="D371" s="173">
        <v>17.979130733062362</v>
      </c>
      <c r="E371" s="173">
        <v>25.122835244807984</v>
      </c>
      <c r="F371" s="173">
        <v>0</v>
      </c>
      <c r="G371" s="174">
        <v>7.88097354245577</v>
      </c>
      <c r="H371" s="171"/>
      <c r="I371" s="175">
        <v>762349</v>
      </c>
      <c r="J371" s="172">
        <v>92.06531391790374</v>
      </c>
      <c r="K371" s="173">
        <v>0.04525486358610033</v>
      </c>
      <c r="L371" s="173">
        <v>0</v>
      </c>
      <c r="M371" s="173">
        <v>0</v>
      </c>
      <c r="N371" s="174">
        <v>7.889441218510157</v>
      </c>
      <c r="O371" s="175"/>
      <c r="P371" s="175">
        <v>155654</v>
      </c>
      <c r="Q371" s="172">
        <v>100</v>
      </c>
      <c r="R371" s="173">
        <v>0</v>
      </c>
      <c r="S371" s="173">
        <v>0</v>
      </c>
      <c r="T371" s="173">
        <v>0</v>
      </c>
      <c r="U371" s="174">
        <v>1.0000000000003062E-05</v>
      </c>
      <c r="V371" s="175"/>
      <c r="W371" s="176">
        <v>2666928</v>
      </c>
      <c r="X371" s="172">
        <v>80.60150105289682</v>
      </c>
      <c r="Y371" s="173">
        <v>7.524050143085978</v>
      </c>
      <c r="Z371" s="173">
        <v>8.360630658195497</v>
      </c>
      <c r="AA371" s="173">
        <v>0</v>
      </c>
      <c r="AB371" s="174">
        <v>3.5138281458217095</v>
      </c>
      <c r="AC371" s="140"/>
    </row>
    <row r="372" spans="1:29" ht="18" customHeight="1">
      <c r="A372" s="151" t="s">
        <v>383</v>
      </c>
      <c r="B372" s="171">
        <v>12710321</v>
      </c>
      <c r="C372" s="172">
        <v>20.499490138762035</v>
      </c>
      <c r="D372" s="173">
        <v>48.16370884732179</v>
      </c>
      <c r="E372" s="173">
        <v>18.14675648238939</v>
      </c>
      <c r="F372" s="173">
        <v>0</v>
      </c>
      <c r="G372" s="174">
        <v>13.19005453152678</v>
      </c>
      <c r="H372" s="171"/>
      <c r="I372" s="175">
        <v>1113370</v>
      </c>
      <c r="J372" s="172">
        <v>63.039151405193245</v>
      </c>
      <c r="K372" s="173">
        <v>0.034938969075868756</v>
      </c>
      <c r="L372" s="173">
        <v>7.878243530901677</v>
      </c>
      <c r="M372" s="173">
        <v>0</v>
      </c>
      <c r="N372" s="174">
        <v>29.047676094829214</v>
      </c>
      <c r="O372" s="175"/>
      <c r="P372" s="175">
        <v>155654</v>
      </c>
      <c r="Q372" s="172">
        <v>100</v>
      </c>
      <c r="R372" s="173">
        <v>0</v>
      </c>
      <c r="S372" s="173">
        <v>0</v>
      </c>
      <c r="T372" s="173">
        <v>0</v>
      </c>
      <c r="U372" s="174">
        <v>1.0000000000003062E-05</v>
      </c>
      <c r="V372" s="175"/>
      <c r="W372" s="176">
        <v>9970406</v>
      </c>
      <c r="X372" s="172">
        <v>21.81270251181346</v>
      </c>
      <c r="Y372" s="173">
        <v>14.05384093686857</v>
      </c>
      <c r="Z372" s="173">
        <v>7.932184506829511</v>
      </c>
      <c r="AA372" s="173">
        <v>0</v>
      </c>
      <c r="AB372" s="174">
        <v>56.20128204448846</v>
      </c>
      <c r="AC372" s="140"/>
    </row>
    <row r="373" spans="1:29" ht="3" customHeight="1">
      <c r="A373" s="170"/>
      <c r="B373" s="177"/>
      <c r="C373" s="178"/>
      <c r="D373" s="179"/>
      <c r="E373" s="179"/>
      <c r="F373" s="179"/>
      <c r="G373" s="180"/>
      <c r="H373" s="170"/>
      <c r="I373" s="181"/>
      <c r="J373" s="178"/>
      <c r="K373" s="179"/>
      <c r="L373" s="179"/>
      <c r="M373" s="179"/>
      <c r="N373" s="180"/>
      <c r="O373" s="165"/>
      <c r="P373" s="181"/>
      <c r="Q373" s="178"/>
      <c r="R373" s="179"/>
      <c r="S373" s="179"/>
      <c r="T373" s="179"/>
      <c r="U373" s="180"/>
      <c r="V373" s="165"/>
      <c r="W373" s="182"/>
      <c r="X373" s="178"/>
      <c r="Y373" s="179"/>
      <c r="Z373" s="179"/>
      <c r="AA373" s="179"/>
      <c r="AB373" s="180"/>
      <c r="AC373" s="140"/>
    </row>
    <row r="374" spans="1:29" ht="3" customHeight="1">
      <c r="A374" s="151"/>
      <c r="B374" s="171"/>
      <c r="C374" s="172"/>
      <c r="D374" s="173"/>
      <c r="E374" s="173"/>
      <c r="F374" s="173"/>
      <c r="G374" s="174"/>
      <c r="H374" s="151"/>
      <c r="I374" s="175"/>
      <c r="J374" s="172"/>
      <c r="K374" s="173"/>
      <c r="L374" s="173"/>
      <c r="M374" s="173"/>
      <c r="N374" s="174"/>
      <c r="O374" s="140"/>
      <c r="P374" s="175"/>
      <c r="Q374" s="172"/>
      <c r="R374" s="173"/>
      <c r="S374" s="173"/>
      <c r="T374" s="173"/>
      <c r="U374" s="174"/>
      <c r="V374" s="140"/>
      <c r="W374" s="176"/>
      <c r="X374" s="172"/>
      <c r="Y374" s="173"/>
      <c r="Z374" s="173"/>
      <c r="AA374" s="173"/>
      <c r="AB374" s="174"/>
      <c r="AC374" s="140"/>
    </row>
    <row r="375" spans="1:29" ht="18" customHeight="1">
      <c r="A375" s="151" t="s">
        <v>429</v>
      </c>
      <c r="B375" s="171">
        <v>2272736</v>
      </c>
      <c r="C375" s="172">
        <v>0</v>
      </c>
      <c r="D375" s="173">
        <v>0</v>
      </c>
      <c r="E375" s="173">
        <v>0</v>
      </c>
      <c r="F375" s="173">
        <v>0</v>
      </c>
      <c r="G375" s="174">
        <v>100.00001</v>
      </c>
      <c r="H375" s="171"/>
      <c r="I375" s="175">
        <v>2166946</v>
      </c>
      <c r="J375" s="172">
        <v>0</v>
      </c>
      <c r="K375" s="173">
        <v>0</v>
      </c>
      <c r="L375" s="173">
        <v>0</v>
      </c>
      <c r="M375" s="173">
        <v>0</v>
      </c>
      <c r="N375" s="174">
        <v>100.00001</v>
      </c>
      <c r="O375" s="175"/>
      <c r="P375" s="175">
        <v>191</v>
      </c>
      <c r="Q375" s="172">
        <v>0</v>
      </c>
      <c r="R375" s="173">
        <v>0</v>
      </c>
      <c r="S375" s="173">
        <v>0</v>
      </c>
      <c r="T375" s="173">
        <v>0</v>
      </c>
      <c r="U375" s="174">
        <v>100.00001</v>
      </c>
      <c r="V375" s="175"/>
      <c r="W375" s="176">
        <v>19350703</v>
      </c>
      <c r="X375" s="172">
        <v>0</v>
      </c>
      <c r="Y375" s="173">
        <v>0</v>
      </c>
      <c r="Z375" s="173">
        <v>0</v>
      </c>
      <c r="AA375" s="173">
        <v>0</v>
      </c>
      <c r="AB375" s="174">
        <v>100.00001</v>
      </c>
      <c r="AC375" s="140"/>
    </row>
    <row r="376" spans="1:29" ht="12" customHeight="1">
      <c r="A376" s="151" t="s">
        <v>430</v>
      </c>
      <c r="B376" s="171">
        <v>0</v>
      </c>
      <c r="C376" s="172" t="s">
        <v>622</v>
      </c>
      <c r="D376" s="173" t="s">
        <v>622</v>
      </c>
      <c r="E376" s="173" t="s">
        <v>622</v>
      </c>
      <c r="F376" s="173" t="s">
        <v>622</v>
      </c>
      <c r="G376" s="174" t="s">
        <v>622</v>
      </c>
      <c r="H376" s="171"/>
      <c r="I376" s="175">
        <v>0</v>
      </c>
      <c r="J376" s="172" t="s">
        <v>622</v>
      </c>
      <c r="K376" s="173" t="s">
        <v>622</v>
      </c>
      <c r="L376" s="173" t="s">
        <v>622</v>
      </c>
      <c r="M376" s="173" t="s">
        <v>622</v>
      </c>
      <c r="N376" s="174" t="s">
        <v>622</v>
      </c>
      <c r="O376" s="175"/>
      <c r="P376" s="175">
        <v>0</v>
      </c>
      <c r="Q376" s="172" t="s">
        <v>622</v>
      </c>
      <c r="R376" s="173" t="s">
        <v>622</v>
      </c>
      <c r="S376" s="173" t="s">
        <v>622</v>
      </c>
      <c r="T376" s="173" t="s">
        <v>622</v>
      </c>
      <c r="U376" s="174" t="s">
        <v>622</v>
      </c>
      <c r="V376" s="175"/>
      <c r="W376" s="176">
        <v>0</v>
      </c>
      <c r="X376" s="172" t="s">
        <v>622</v>
      </c>
      <c r="Y376" s="173" t="s">
        <v>622</v>
      </c>
      <c r="Z376" s="173" t="s">
        <v>622</v>
      </c>
      <c r="AA376" s="173" t="s">
        <v>622</v>
      </c>
      <c r="AB376" s="174" t="s">
        <v>622</v>
      </c>
      <c r="AC376" s="140"/>
    </row>
    <row r="377" spans="1:29" ht="12" customHeight="1">
      <c r="A377" s="151" t="s">
        <v>433</v>
      </c>
      <c r="B377" s="171">
        <v>0</v>
      </c>
      <c r="C377" s="172" t="s">
        <v>622</v>
      </c>
      <c r="D377" s="173" t="s">
        <v>622</v>
      </c>
      <c r="E377" s="173" t="s">
        <v>622</v>
      </c>
      <c r="F377" s="173" t="s">
        <v>622</v>
      </c>
      <c r="G377" s="174" t="s">
        <v>622</v>
      </c>
      <c r="H377" s="171"/>
      <c r="I377" s="175">
        <v>0</v>
      </c>
      <c r="J377" s="172" t="s">
        <v>622</v>
      </c>
      <c r="K377" s="173" t="s">
        <v>622</v>
      </c>
      <c r="L377" s="173" t="s">
        <v>622</v>
      </c>
      <c r="M377" s="173" t="s">
        <v>622</v>
      </c>
      <c r="N377" s="174" t="s">
        <v>622</v>
      </c>
      <c r="O377" s="175"/>
      <c r="P377" s="175">
        <v>0</v>
      </c>
      <c r="Q377" s="172" t="s">
        <v>622</v>
      </c>
      <c r="R377" s="173" t="s">
        <v>622</v>
      </c>
      <c r="S377" s="173" t="s">
        <v>622</v>
      </c>
      <c r="T377" s="173" t="s">
        <v>622</v>
      </c>
      <c r="U377" s="174" t="s">
        <v>622</v>
      </c>
      <c r="V377" s="175"/>
      <c r="W377" s="176">
        <v>0</v>
      </c>
      <c r="X377" s="172" t="s">
        <v>622</v>
      </c>
      <c r="Y377" s="173" t="s">
        <v>622</v>
      </c>
      <c r="Z377" s="173" t="s">
        <v>622</v>
      </c>
      <c r="AA377" s="173" t="s">
        <v>622</v>
      </c>
      <c r="AB377" s="174" t="s">
        <v>622</v>
      </c>
      <c r="AC377" s="140"/>
    </row>
    <row r="378" spans="1:29" ht="12" customHeight="1">
      <c r="A378" s="151" t="s">
        <v>434</v>
      </c>
      <c r="B378" s="171">
        <v>0</v>
      </c>
      <c r="C378" s="172" t="s">
        <v>622</v>
      </c>
      <c r="D378" s="173" t="s">
        <v>622</v>
      </c>
      <c r="E378" s="173" t="s">
        <v>622</v>
      </c>
      <c r="F378" s="173" t="s">
        <v>622</v>
      </c>
      <c r="G378" s="174" t="s">
        <v>622</v>
      </c>
      <c r="H378" s="171"/>
      <c r="I378" s="175">
        <v>0</v>
      </c>
      <c r="J378" s="172" t="s">
        <v>622</v>
      </c>
      <c r="K378" s="173" t="s">
        <v>622</v>
      </c>
      <c r="L378" s="173" t="s">
        <v>622</v>
      </c>
      <c r="M378" s="173" t="s">
        <v>622</v>
      </c>
      <c r="N378" s="174" t="s">
        <v>622</v>
      </c>
      <c r="O378" s="175"/>
      <c r="P378" s="175">
        <v>0</v>
      </c>
      <c r="Q378" s="172" t="s">
        <v>622</v>
      </c>
      <c r="R378" s="173" t="s">
        <v>622</v>
      </c>
      <c r="S378" s="173" t="s">
        <v>622</v>
      </c>
      <c r="T378" s="173" t="s">
        <v>622</v>
      </c>
      <c r="U378" s="174" t="s">
        <v>622</v>
      </c>
      <c r="V378" s="175"/>
      <c r="W378" s="176">
        <v>0</v>
      </c>
      <c r="X378" s="172" t="s">
        <v>622</v>
      </c>
      <c r="Y378" s="173" t="s">
        <v>622</v>
      </c>
      <c r="Z378" s="173" t="s">
        <v>622</v>
      </c>
      <c r="AA378" s="173" t="s">
        <v>622</v>
      </c>
      <c r="AB378" s="174" t="s">
        <v>622</v>
      </c>
      <c r="AC378" s="140"/>
    </row>
    <row r="379" spans="1:29" ht="12" customHeight="1">
      <c r="A379" s="151" t="s">
        <v>435</v>
      </c>
      <c r="B379" s="171">
        <v>0</v>
      </c>
      <c r="C379" s="172" t="s">
        <v>622</v>
      </c>
      <c r="D379" s="173" t="s">
        <v>622</v>
      </c>
      <c r="E379" s="173" t="s">
        <v>622</v>
      </c>
      <c r="F379" s="173" t="s">
        <v>622</v>
      </c>
      <c r="G379" s="174" t="s">
        <v>622</v>
      </c>
      <c r="H379" s="171"/>
      <c r="I379" s="175">
        <v>0</v>
      </c>
      <c r="J379" s="172" t="s">
        <v>622</v>
      </c>
      <c r="K379" s="173" t="s">
        <v>622</v>
      </c>
      <c r="L379" s="173" t="s">
        <v>622</v>
      </c>
      <c r="M379" s="173" t="s">
        <v>622</v>
      </c>
      <c r="N379" s="174" t="s">
        <v>622</v>
      </c>
      <c r="O379" s="175"/>
      <c r="P379" s="175">
        <v>0</v>
      </c>
      <c r="Q379" s="172" t="s">
        <v>622</v>
      </c>
      <c r="R379" s="173" t="s">
        <v>622</v>
      </c>
      <c r="S379" s="173" t="s">
        <v>622</v>
      </c>
      <c r="T379" s="173" t="s">
        <v>622</v>
      </c>
      <c r="U379" s="174" t="s">
        <v>622</v>
      </c>
      <c r="V379" s="175"/>
      <c r="W379" s="176">
        <v>0</v>
      </c>
      <c r="X379" s="172" t="s">
        <v>622</v>
      </c>
      <c r="Y379" s="173" t="s">
        <v>622</v>
      </c>
      <c r="Z379" s="173" t="s">
        <v>622</v>
      </c>
      <c r="AA379" s="173" t="s">
        <v>622</v>
      </c>
      <c r="AB379" s="174" t="s">
        <v>622</v>
      </c>
      <c r="AC379" s="140"/>
    </row>
    <row r="380" spans="1:29" ht="12" customHeight="1">
      <c r="A380" s="151" t="s">
        <v>436</v>
      </c>
      <c r="B380" s="171">
        <v>0</v>
      </c>
      <c r="C380" s="172" t="s">
        <v>622</v>
      </c>
      <c r="D380" s="173" t="s">
        <v>622</v>
      </c>
      <c r="E380" s="173" t="s">
        <v>622</v>
      </c>
      <c r="F380" s="173" t="s">
        <v>622</v>
      </c>
      <c r="G380" s="174" t="s">
        <v>622</v>
      </c>
      <c r="H380" s="171"/>
      <c r="I380" s="175">
        <v>0</v>
      </c>
      <c r="J380" s="172" t="s">
        <v>622</v>
      </c>
      <c r="K380" s="173" t="s">
        <v>622</v>
      </c>
      <c r="L380" s="173" t="s">
        <v>622</v>
      </c>
      <c r="M380" s="173" t="s">
        <v>622</v>
      </c>
      <c r="N380" s="174" t="s">
        <v>622</v>
      </c>
      <c r="O380" s="175"/>
      <c r="P380" s="175">
        <v>0</v>
      </c>
      <c r="Q380" s="172" t="s">
        <v>622</v>
      </c>
      <c r="R380" s="173" t="s">
        <v>622</v>
      </c>
      <c r="S380" s="173" t="s">
        <v>622</v>
      </c>
      <c r="T380" s="173" t="s">
        <v>622</v>
      </c>
      <c r="U380" s="174" t="s">
        <v>622</v>
      </c>
      <c r="V380" s="175"/>
      <c r="W380" s="176">
        <v>0</v>
      </c>
      <c r="X380" s="172" t="s">
        <v>622</v>
      </c>
      <c r="Y380" s="173" t="s">
        <v>622</v>
      </c>
      <c r="Z380" s="173" t="s">
        <v>622</v>
      </c>
      <c r="AA380" s="173" t="s">
        <v>622</v>
      </c>
      <c r="AB380" s="174" t="s">
        <v>622</v>
      </c>
      <c r="AC380" s="140"/>
    </row>
    <row r="381" spans="1:29" ht="12" customHeight="1">
      <c r="A381" s="151" t="s">
        <v>437</v>
      </c>
      <c r="B381" s="171">
        <v>0</v>
      </c>
      <c r="C381" s="172" t="s">
        <v>622</v>
      </c>
      <c r="D381" s="173" t="s">
        <v>622</v>
      </c>
      <c r="E381" s="173" t="s">
        <v>622</v>
      </c>
      <c r="F381" s="173" t="s">
        <v>622</v>
      </c>
      <c r="G381" s="174" t="s">
        <v>622</v>
      </c>
      <c r="H381" s="171"/>
      <c r="I381" s="175">
        <v>0</v>
      </c>
      <c r="J381" s="172" t="s">
        <v>622</v>
      </c>
      <c r="K381" s="173" t="s">
        <v>622</v>
      </c>
      <c r="L381" s="173" t="s">
        <v>622</v>
      </c>
      <c r="M381" s="173" t="s">
        <v>622</v>
      </c>
      <c r="N381" s="174" t="s">
        <v>622</v>
      </c>
      <c r="O381" s="175"/>
      <c r="P381" s="175">
        <v>0</v>
      </c>
      <c r="Q381" s="172" t="s">
        <v>622</v>
      </c>
      <c r="R381" s="173" t="s">
        <v>622</v>
      </c>
      <c r="S381" s="173" t="s">
        <v>622</v>
      </c>
      <c r="T381" s="173" t="s">
        <v>622</v>
      </c>
      <c r="U381" s="174" t="s">
        <v>622</v>
      </c>
      <c r="V381" s="175"/>
      <c r="W381" s="176">
        <v>0</v>
      </c>
      <c r="X381" s="172" t="s">
        <v>622</v>
      </c>
      <c r="Y381" s="173" t="s">
        <v>622</v>
      </c>
      <c r="Z381" s="173" t="s">
        <v>622</v>
      </c>
      <c r="AA381" s="173" t="s">
        <v>622</v>
      </c>
      <c r="AB381" s="174" t="s">
        <v>622</v>
      </c>
      <c r="AC381" s="140"/>
    </row>
    <row r="382" spans="1:29" ht="12" customHeight="1">
      <c r="A382" s="151" t="s">
        <v>544</v>
      </c>
      <c r="B382" s="171">
        <v>0</v>
      </c>
      <c r="C382" s="172" t="s">
        <v>622</v>
      </c>
      <c r="D382" s="173" t="s">
        <v>622</v>
      </c>
      <c r="E382" s="173" t="s">
        <v>622</v>
      </c>
      <c r="F382" s="173" t="s">
        <v>622</v>
      </c>
      <c r="G382" s="174" t="s">
        <v>622</v>
      </c>
      <c r="H382" s="171"/>
      <c r="I382" s="175">
        <v>0</v>
      </c>
      <c r="J382" s="172" t="s">
        <v>622</v>
      </c>
      <c r="K382" s="173" t="s">
        <v>622</v>
      </c>
      <c r="L382" s="173" t="s">
        <v>622</v>
      </c>
      <c r="M382" s="173" t="s">
        <v>622</v>
      </c>
      <c r="N382" s="174" t="s">
        <v>622</v>
      </c>
      <c r="O382" s="175"/>
      <c r="P382" s="175">
        <v>0</v>
      </c>
      <c r="Q382" s="172" t="s">
        <v>622</v>
      </c>
      <c r="R382" s="173" t="s">
        <v>622</v>
      </c>
      <c r="S382" s="173" t="s">
        <v>622</v>
      </c>
      <c r="T382" s="173" t="s">
        <v>622</v>
      </c>
      <c r="U382" s="174" t="s">
        <v>622</v>
      </c>
      <c r="V382" s="175"/>
      <c r="W382" s="176">
        <v>0</v>
      </c>
      <c r="X382" s="172" t="s">
        <v>622</v>
      </c>
      <c r="Y382" s="173" t="s">
        <v>622</v>
      </c>
      <c r="Z382" s="173" t="s">
        <v>622</v>
      </c>
      <c r="AA382" s="173" t="s">
        <v>622</v>
      </c>
      <c r="AB382" s="174" t="s">
        <v>622</v>
      </c>
      <c r="AC382" s="140"/>
    </row>
    <row r="383" spans="1:29" ht="12" customHeight="1">
      <c r="A383" s="151" t="s">
        <v>438</v>
      </c>
      <c r="B383" s="171">
        <v>8752245</v>
      </c>
      <c r="C383" s="172">
        <v>0</v>
      </c>
      <c r="D383" s="173">
        <v>0</v>
      </c>
      <c r="E383" s="173">
        <v>0</v>
      </c>
      <c r="F383" s="173">
        <v>0</v>
      </c>
      <c r="G383" s="174">
        <v>100.00001</v>
      </c>
      <c r="H383" s="171"/>
      <c r="I383" s="175">
        <v>35815</v>
      </c>
      <c r="J383" s="172">
        <v>0</v>
      </c>
      <c r="K383" s="173">
        <v>0</v>
      </c>
      <c r="L383" s="173">
        <v>0</v>
      </c>
      <c r="M383" s="173">
        <v>0</v>
      </c>
      <c r="N383" s="174">
        <v>100.00001</v>
      </c>
      <c r="O383" s="175"/>
      <c r="P383" s="175">
        <v>0</v>
      </c>
      <c r="Q383" s="172" t="s">
        <v>622</v>
      </c>
      <c r="R383" s="173" t="s">
        <v>622</v>
      </c>
      <c r="S383" s="173" t="s">
        <v>622</v>
      </c>
      <c r="T383" s="173" t="s">
        <v>622</v>
      </c>
      <c r="U383" s="174" t="s">
        <v>622</v>
      </c>
      <c r="V383" s="175"/>
      <c r="W383" s="176">
        <v>13123514</v>
      </c>
      <c r="X383" s="172">
        <v>0</v>
      </c>
      <c r="Y383" s="173">
        <v>0</v>
      </c>
      <c r="Z383" s="173">
        <v>0</v>
      </c>
      <c r="AA383" s="173">
        <v>0</v>
      </c>
      <c r="AB383" s="174">
        <v>100.00001</v>
      </c>
      <c r="AC383" s="140"/>
    </row>
    <row r="384" spans="1:29" ht="12" customHeight="1">
      <c r="A384" s="151" t="s">
        <v>439</v>
      </c>
      <c r="B384" s="171">
        <v>0</v>
      </c>
      <c r="C384" s="172" t="s">
        <v>622</v>
      </c>
      <c r="D384" s="173" t="s">
        <v>622</v>
      </c>
      <c r="E384" s="173" t="s">
        <v>622</v>
      </c>
      <c r="F384" s="173" t="s">
        <v>622</v>
      </c>
      <c r="G384" s="174" t="s">
        <v>622</v>
      </c>
      <c r="H384" s="171"/>
      <c r="I384" s="175">
        <v>0</v>
      </c>
      <c r="J384" s="172" t="s">
        <v>622</v>
      </c>
      <c r="K384" s="173" t="s">
        <v>622</v>
      </c>
      <c r="L384" s="173" t="s">
        <v>622</v>
      </c>
      <c r="M384" s="173" t="s">
        <v>622</v>
      </c>
      <c r="N384" s="174" t="s">
        <v>622</v>
      </c>
      <c r="O384" s="175"/>
      <c r="P384" s="175">
        <v>0</v>
      </c>
      <c r="Q384" s="172" t="s">
        <v>622</v>
      </c>
      <c r="R384" s="173" t="s">
        <v>622</v>
      </c>
      <c r="S384" s="173" t="s">
        <v>622</v>
      </c>
      <c r="T384" s="173" t="s">
        <v>622</v>
      </c>
      <c r="U384" s="174" t="s">
        <v>622</v>
      </c>
      <c r="V384" s="175"/>
      <c r="W384" s="176">
        <v>0</v>
      </c>
      <c r="X384" s="172" t="s">
        <v>622</v>
      </c>
      <c r="Y384" s="173" t="s">
        <v>622</v>
      </c>
      <c r="Z384" s="173" t="s">
        <v>622</v>
      </c>
      <c r="AA384" s="173" t="s">
        <v>622</v>
      </c>
      <c r="AB384" s="174" t="s">
        <v>622</v>
      </c>
      <c r="AC384" s="140"/>
    </row>
    <row r="385" spans="1:29" ht="12" customHeight="1">
      <c r="A385" s="151" t="s">
        <v>440</v>
      </c>
      <c r="B385" s="171">
        <v>0</v>
      </c>
      <c r="C385" s="172" t="s">
        <v>622</v>
      </c>
      <c r="D385" s="173" t="s">
        <v>622</v>
      </c>
      <c r="E385" s="173" t="s">
        <v>622</v>
      </c>
      <c r="F385" s="173" t="s">
        <v>622</v>
      </c>
      <c r="G385" s="174" t="s">
        <v>622</v>
      </c>
      <c r="H385" s="171"/>
      <c r="I385" s="175">
        <v>0</v>
      </c>
      <c r="J385" s="172" t="s">
        <v>622</v>
      </c>
      <c r="K385" s="173" t="s">
        <v>622</v>
      </c>
      <c r="L385" s="173" t="s">
        <v>622</v>
      </c>
      <c r="M385" s="173" t="s">
        <v>622</v>
      </c>
      <c r="N385" s="174" t="s">
        <v>622</v>
      </c>
      <c r="O385" s="175"/>
      <c r="P385" s="175">
        <v>0</v>
      </c>
      <c r="Q385" s="172" t="s">
        <v>622</v>
      </c>
      <c r="R385" s="173" t="s">
        <v>622</v>
      </c>
      <c r="S385" s="173" t="s">
        <v>622</v>
      </c>
      <c r="T385" s="173" t="s">
        <v>622</v>
      </c>
      <c r="U385" s="174" t="s">
        <v>622</v>
      </c>
      <c r="V385" s="175"/>
      <c r="W385" s="176">
        <v>0</v>
      </c>
      <c r="X385" s="172" t="s">
        <v>622</v>
      </c>
      <c r="Y385" s="173" t="s">
        <v>622</v>
      </c>
      <c r="Z385" s="173" t="s">
        <v>622</v>
      </c>
      <c r="AA385" s="173" t="s">
        <v>622</v>
      </c>
      <c r="AB385" s="174" t="s">
        <v>622</v>
      </c>
      <c r="AC385" s="140"/>
    </row>
    <row r="386" spans="1:29" ht="18" customHeight="1">
      <c r="A386" s="151" t="s">
        <v>384</v>
      </c>
      <c r="B386" s="171">
        <v>11024981</v>
      </c>
      <c r="C386" s="172">
        <v>0</v>
      </c>
      <c r="D386" s="173">
        <v>0</v>
      </c>
      <c r="E386" s="173">
        <v>0</v>
      </c>
      <c r="F386" s="173">
        <v>0</v>
      </c>
      <c r="G386" s="174">
        <v>100.00001</v>
      </c>
      <c r="H386" s="171"/>
      <c r="I386" s="175">
        <v>2202761</v>
      </c>
      <c r="J386" s="172">
        <v>0</v>
      </c>
      <c r="K386" s="173">
        <v>0</v>
      </c>
      <c r="L386" s="173">
        <v>0</v>
      </c>
      <c r="M386" s="173">
        <v>0</v>
      </c>
      <c r="N386" s="174">
        <v>100.00001</v>
      </c>
      <c r="O386" s="175"/>
      <c r="P386" s="175">
        <v>191</v>
      </c>
      <c r="Q386" s="172">
        <v>0</v>
      </c>
      <c r="R386" s="173">
        <v>0</v>
      </c>
      <c r="S386" s="173">
        <v>0</v>
      </c>
      <c r="T386" s="173">
        <v>0</v>
      </c>
      <c r="U386" s="174">
        <v>100.00001</v>
      </c>
      <c r="V386" s="175"/>
      <c r="W386" s="176">
        <v>32474217</v>
      </c>
      <c r="X386" s="172">
        <v>0</v>
      </c>
      <c r="Y386" s="173">
        <v>0</v>
      </c>
      <c r="Z386" s="173">
        <v>0</v>
      </c>
      <c r="AA386" s="173">
        <v>0</v>
      </c>
      <c r="AB386" s="174">
        <v>100.00001</v>
      </c>
      <c r="AC386" s="140"/>
    </row>
    <row r="387" spans="1:29" ht="3" customHeight="1">
      <c r="A387" s="170"/>
      <c r="B387" s="177"/>
      <c r="C387" s="178"/>
      <c r="D387" s="179"/>
      <c r="E387" s="179"/>
      <c r="F387" s="179"/>
      <c r="G387" s="180"/>
      <c r="H387" s="170"/>
      <c r="I387" s="181"/>
      <c r="J387" s="178"/>
      <c r="K387" s="179"/>
      <c r="L387" s="179"/>
      <c r="M387" s="179"/>
      <c r="N387" s="180"/>
      <c r="O387" s="165"/>
      <c r="P387" s="181"/>
      <c r="Q387" s="178"/>
      <c r="R387" s="179"/>
      <c r="S387" s="179"/>
      <c r="T387" s="179"/>
      <c r="U387" s="180"/>
      <c r="V387" s="165"/>
      <c r="W387" s="182"/>
      <c r="X387" s="178"/>
      <c r="Y387" s="179"/>
      <c r="Z387" s="179"/>
      <c r="AA387" s="179"/>
      <c r="AB387" s="180"/>
      <c r="AC387" s="140"/>
    </row>
    <row r="388" spans="1:29" ht="3" customHeight="1">
      <c r="A388" s="151"/>
      <c r="B388" s="171"/>
      <c r="C388" s="172"/>
      <c r="D388" s="173"/>
      <c r="E388" s="173"/>
      <c r="F388" s="173"/>
      <c r="G388" s="174"/>
      <c r="H388" s="151"/>
      <c r="I388" s="175"/>
      <c r="J388" s="172"/>
      <c r="K388" s="173"/>
      <c r="L388" s="173"/>
      <c r="M388" s="173"/>
      <c r="N388" s="174"/>
      <c r="O388" s="140"/>
      <c r="P388" s="175"/>
      <c r="Q388" s="172"/>
      <c r="R388" s="173"/>
      <c r="S388" s="173"/>
      <c r="T388" s="173"/>
      <c r="U388" s="174"/>
      <c r="V388" s="140"/>
      <c r="W388" s="176"/>
      <c r="X388" s="172"/>
      <c r="Y388" s="173"/>
      <c r="Z388" s="173"/>
      <c r="AA388" s="173"/>
      <c r="AB388" s="174"/>
      <c r="AC388" s="140"/>
    </row>
    <row r="389" spans="1:29" ht="18" customHeight="1">
      <c r="A389" s="151" t="s">
        <v>385</v>
      </c>
      <c r="B389" s="171">
        <v>14472000900</v>
      </c>
      <c r="C389" s="172">
        <v>46.613895629318264</v>
      </c>
      <c r="D389" s="173">
        <v>34.89605654322479</v>
      </c>
      <c r="E389" s="173">
        <v>9.475820237131135</v>
      </c>
      <c r="F389" s="173">
        <v>1.906126208159647</v>
      </c>
      <c r="G389" s="174">
        <v>7.108111382166166</v>
      </c>
      <c r="H389" s="171"/>
      <c r="I389" s="175">
        <v>1564457930</v>
      </c>
      <c r="J389" s="172">
        <v>47.02858823439247</v>
      </c>
      <c r="K389" s="173">
        <v>35.02466748978031</v>
      </c>
      <c r="L389" s="173">
        <v>14.1690747158666</v>
      </c>
      <c r="M389" s="173">
        <v>0.06711283057640291</v>
      </c>
      <c r="N389" s="174">
        <v>3.7105667293842157</v>
      </c>
      <c r="O389" s="175"/>
      <c r="P389" s="175">
        <v>367989905</v>
      </c>
      <c r="Q389" s="172">
        <v>66.6408237475971</v>
      </c>
      <c r="R389" s="173">
        <v>10.284723163805268</v>
      </c>
      <c r="S389" s="173">
        <v>3.1572042716769637</v>
      </c>
      <c r="T389" s="173">
        <v>19.826662908049066</v>
      </c>
      <c r="U389" s="174">
        <v>0.09059590887160343</v>
      </c>
      <c r="V389" s="175"/>
      <c r="W389" s="176">
        <v>38839711978</v>
      </c>
      <c r="X389" s="172">
        <v>40.89665921826934</v>
      </c>
      <c r="Y389" s="173">
        <v>29.20171880631962</v>
      </c>
      <c r="Z389" s="173">
        <v>14.010294533291763</v>
      </c>
      <c r="AA389" s="173">
        <v>2.9444276560232323</v>
      </c>
      <c r="AB389" s="174">
        <v>12.94690978609604</v>
      </c>
      <c r="AC389" s="140"/>
    </row>
    <row r="390" spans="1:29" ht="18" customHeight="1">
      <c r="A390" s="151" t="s">
        <v>386</v>
      </c>
      <c r="B390" s="171">
        <v>32574464</v>
      </c>
      <c r="C390" s="172">
        <v>27.271804073276538</v>
      </c>
      <c r="D390" s="173">
        <v>18.918819354940116</v>
      </c>
      <c r="E390" s="173">
        <v>23.546659125381158</v>
      </c>
      <c r="F390" s="173">
        <v>0.046705296516928105</v>
      </c>
      <c r="G390" s="174">
        <v>30.21602214988526</v>
      </c>
      <c r="H390" s="171"/>
      <c r="I390" s="175">
        <v>11480847</v>
      </c>
      <c r="J390" s="172">
        <v>21.96744717528245</v>
      </c>
      <c r="K390" s="173">
        <v>33.49035136519109</v>
      </c>
      <c r="L390" s="173">
        <v>0.5292031154147425</v>
      </c>
      <c r="M390" s="173">
        <v>0</v>
      </c>
      <c r="N390" s="174">
        <v>44.01300834411172</v>
      </c>
      <c r="O390" s="175"/>
      <c r="P390" s="175">
        <v>790000</v>
      </c>
      <c r="Q390" s="172">
        <v>32.8753164556962</v>
      </c>
      <c r="R390" s="173">
        <v>46.24974683544304</v>
      </c>
      <c r="S390" s="173">
        <v>0.07708860759493671</v>
      </c>
      <c r="T390" s="173">
        <v>0</v>
      </c>
      <c r="U390" s="174">
        <v>20.797858101265824</v>
      </c>
      <c r="V390" s="175"/>
      <c r="W390" s="176">
        <v>288203685</v>
      </c>
      <c r="X390" s="172">
        <v>20.644307514666234</v>
      </c>
      <c r="Y390" s="173">
        <v>18.72006390202818</v>
      </c>
      <c r="Z390" s="173">
        <v>22.778981816280385</v>
      </c>
      <c r="AA390" s="173">
        <v>0.05659469621285377</v>
      </c>
      <c r="AB390" s="174">
        <v>37.80006207081235</v>
      </c>
      <c r="AC390" s="140"/>
    </row>
    <row r="391" spans="1:29" ht="15.75" customHeight="1">
      <c r="A391" s="151" t="s">
        <v>387</v>
      </c>
      <c r="B391" s="171">
        <v>14504575364</v>
      </c>
      <c r="C391" s="172">
        <v>46.57045704188876</v>
      </c>
      <c r="D391" s="173">
        <v>34.86017476629935</v>
      </c>
      <c r="E391" s="173">
        <v>9.507420613103031</v>
      </c>
      <c r="F391" s="173">
        <v>1.901950309312068</v>
      </c>
      <c r="G391" s="174">
        <v>7.160007269396793</v>
      </c>
      <c r="H391" s="171"/>
      <c r="I391" s="175">
        <v>1575938777</v>
      </c>
      <c r="J391" s="172">
        <v>46.846015706611425</v>
      </c>
      <c r="K391" s="173">
        <v>35.01348986731608</v>
      </c>
      <c r="L391" s="173">
        <v>14.069707100049357</v>
      </c>
      <c r="M391" s="173">
        <v>0.06662390794131719</v>
      </c>
      <c r="N391" s="174">
        <v>4.004173418081818</v>
      </c>
      <c r="O391" s="175"/>
      <c r="P391" s="175">
        <v>368779905</v>
      </c>
      <c r="Q391" s="172">
        <v>66.56849130648808</v>
      </c>
      <c r="R391" s="173">
        <v>10.361767407039165</v>
      </c>
      <c r="S391" s="173">
        <v>3.150606050511348</v>
      </c>
      <c r="T391" s="173">
        <v>19.784190247567857</v>
      </c>
      <c r="U391" s="174">
        <v>0.13495498839355144</v>
      </c>
      <c r="V391" s="175"/>
      <c r="W391" s="176">
        <v>39127915663</v>
      </c>
      <c r="X391" s="172">
        <v>40.74748688716013</v>
      </c>
      <c r="Y391" s="173">
        <v>29.124514296007007</v>
      </c>
      <c r="Z391" s="173">
        <v>14.074881873167874</v>
      </c>
      <c r="AA391" s="173">
        <v>2.9231568040859583</v>
      </c>
      <c r="AB391" s="174">
        <v>13.12997013957903</v>
      </c>
      <c r="AC391" s="140"/>
    </row>
    <row r="392" spans="1:29" ht="7.5" customHeight="1" thickBot="1">
      <c r="A392" s="183"/>
      <c r="B392" s="183"/>
      <c r="C392" s="184"/>
      <c r="D392" s="185"/>
      <c r="E392" s="185"/>
      <c r="F392" s="185"/>
      <c r="G392" s="186"/>
      <c r="H392" s="183"/>
      <c r="I392" s="185"/>
      <c r="J392" s="184"/>
      <c r="K392" s="185"/>
      <c r="L392" s="185"/>
      <c r="M392" s="185"/>
      <c r="N392" s="186"/>
      <c r="O392" s="185"/>
      <c r="P392" s="185"/>
      <c r="Q392" s="184"/>
      <c r="R392" s="185"/>
      <c r="S392" s="185"/>
      <c r="T392" s="185"/>
      <c r="U392" s="186"/>
      <c r="V392" s="185"/>
      <c r="W392" s="185"/>
      <c r="X392" s="184"/>
      <c r="Y392" s="185"/>
      <c r="Z392" s="185"/>
      <c r="AA392" s="185"/>
      <c r="AB392" s="186"/>
      <c r="AC392" s="140"/>
    </row>
    <row r="393" ht="13.5" thickTop="1">
      <c r="A393" s="187" t="s">
        <v>388</v>
      </c>
    </row>
  </sheetData>
  <printOptions/>
  <pageMargins left="0.4" right="0.25" top="0.3" bottom="0.5" header="0.5" footer="0.5"/>
  <pageSetup horizontalDpi="600" verticalDpi="600" orientation="landscape" scale="69"/>
  <headerFooter alignWithMargins="0">
    <oddFooter>&amp;C\footer_range</oddFooter>
  </headerFooter>
  <rowBreaks count="6" manualBreakCount="6">
    <brk id="1" max="255" man="1"/>
    <brk id="70" max="255" man="1"/>
    <brk id="140" max="255" man="1"/>
    <brk id="209" max="255" man="1"/>
    <brk id="279" max="255" man="1"/>
    <brk id="347" max="255" man="1"/>
  </rowBreaks>
</worksheet>
</file>

<file path=xl/worksheets/sheet2.xml><?xml version="1.0" encoding="utf-8"?>
<worksheet xmlns="http://schemas.openxmlformats.org/spreadsheetml/2006/main" xmlns:r="http://schemas.openxmlformats.org/officeDocument/2006/relationships">
  <sheetPr transitionEvaluation="1"/>
  <dimension ref="A1:BH580"/>
  <sheetViews>
    <sheetView defaultGridColor="0" zoomScale="87" zoomScaleNormal="87" colorId="22" workbookViewId="0" topLeftCell="A165">
      <selection activeCell="A1" sqref="A1"/>
    </sheetView>
  </sheetViews>
  <sheetFormatPr defaultColWidth="11.75390625" defaultRowHeight="12.75"/>
  <cols>
    <col min="1" max="1" width="17.75390625" style="4" customWidth="1"/>
    <col min="2" max="2" width="20.75390625" style="4" customWidth="1"/>
    <col min="3" max="3" width="11.75390625" style="4" customWidth="1"/>
    <col min="4" max="4" width="19.75390625" style="4" customWidth="1"/>
    <col min="5" max="5" width="10.75390625" style="4" customWidth="1"/>
    <col min="6" max="16384" width="11.75390625" style="4" customWidth="1"/>
  </cols>
  <sheetData>
    <row r="1" spans="1:9" ht="33">
      <c r="A1" s="47" t="s">
        <v>389</v>
      </c>
      <c r="B1" s="48"/>
      <c r="C1" s="48"/>
      <c r="D1" s="48"/>
      <c r="E1" s="48"/>
      <c r="F1" s="48"/>
      <c r="G1" s="48"/>
      <c r="H1" s="48"/>
      <c r="I1" s="48"/>
    </row>
    <row r="2" spans="1:9" ht="33">
      <c r="A2" s="47" t="s">
        <v>390</v>
      </c>
      <c r="B2" s="48"/>
      <c r="C2" s="48"/>
      <c r="D2" s="48"/>
      <c r="E2" s="48"/>
      <c r="F2" s="48"/>
      <c r="G2" s="48"/>
      <c r="H2" s="48"/>
      <c r="I2" s="48"/>
    </row>
    <row r="3" spans="1:9" ht="13.5" customHeight="1">
      <c r="A3" s="46" t="s">
        <v>391</v>
      </c>
      <c r="B3" s="48"/>
      <c r="C3" s="48"/>
      <c r="D3" s="48"/>
      <c r="E3" s="48"/>
      <c r="F3" s="48"/>
      <c r="G3" s="48"/>
      <c r="H3" s="48"/>
      <c r="I3" s="48"/>
    </row>
    <row r="4" spans="1:9" ht="13.5" customHeight="1">
      <c r="A4" s="46" t="s">
        <v>392</v>
      </c>
      <c r="B4" s="48"/>
      <c r="C4" s="48"/>
      <c r="D4" s="49"/>
      <c r="E4" s="50"/>
      <c r="F4" s="48"/>
      <c r="G4" s="48"/>
      <c r="H4" s="48"/>
      <c r="I4" s="48"/>
    </row>
    <row r="5" spans="1:9" ht="13.5" customHeight="1">
      <c r="A5" s="46" t="s">
        <v>393</v>
      </c>
      <c r="B5" s="48"/>
      <c r="C5" s="48"/>
      <c r="D5" s="48"/>
      <c r="E5" s="48"/>
      <c r="F5" s="48"/>
      <c r="G5" s="48"/>
      <c r="H5" s="48"/>
      <c r="I5" s="48"/>
    </row>
    <row r="6" spans="1:9" ht="13.5" customHeight="1">
      <c r="A6" s="46" t="s">
        <v>394</v>
      </c>
      <c r="B6" s="48"/>
      <c r="C6" s="48"/>
      <c r="D6" s="48"/>
      <c r="E6" s="48"/>
      <c r="F6" s="48"/>
      <c r="G6" s="48"/>
      <c r="H6" s="48"/>
      <c r="I6" s="48"/>
    </row>
    <row r="7" spans="1:9" ht="13.5" customHeight="1">
      <c r="A7" s="28" t="s">
        <v>395</v>
      </c>
      <c r="B7" s="48"/>
      <c r="C7" s="48"/>
      <c r="D7" s="48"/>
      <c r="E7" s="48"/>
      <c r="F7" s="48"/>
      <c r="G7" s="48"/>
      <c r="H7" s="48"/>
      <c r="I7" s="48"/>
    </row>
    <row r="8" spans="1:9" ht="13.5" customHeight="1">
      <c r="A8" s="46" t="s">
        <v>396</v>
      </c>
      <c r="B8" s="48"/>
      <c r="C8" s="48"/>
      <c r="D8" s="48"/>
      <c r="E8" s="48"/>
      <c r="F8" s="48"/>
      <c r="G8" s="48"/>
      <c r="H8" s="48"/>
      <c r="I8" s="48"/>
    </row>
    <row r="9" spans="1:9" ht="13.5" customHeight="1">
      <c r="A9" s="46" t="s">
        <v>397</v>
      </c>
      <c r="B9" s="48"/>
      <c r="C9" s="48"/>
      <c r="D9" s="48"/>
      <c r="E9" s="48"/>
      <c r="F9" s="48"/>
      <c r="G9" s="48"/>
      <c r="H9" s="48"/>
      <c r="I9" s="48"/>
    </row>
    <row r="10" spans="1:9" ht="13.5" customHeight="1">
      <c r="A10" s="51" t="s">
        <v>398</v>
      </c>
      <c r="B10" s="48"/>
      <c r="C10" s="48"/>
      <c r="D10" s="48"/>
      <c r="E10" s="48"/>
      <c r="F10" s="48"/>
      <c r="G10" s="48"/>
      <c r="H10" s="48"/>
      <c r="I10" s="48"/>
    </row>
    <row r="11" spans="1:9" ht="13.5" customHeight="1">
      <c r="A11" s="46" t="s">
        <v>399</v>
      </c>
      <c r="B11" s="48"/>
      <c r="C11" s="48"/>
      <c r="D11" s="48"/>
      <c r="E11" s="48"/>
      <c r="F11" s="48"/>
      <c r="G11" s="48"/>
      <c r="H11" s="48"/>
      <c r="I11" s="48"/>
    </row>
    <row r="12" spans="1:9" ht="13.5" customHeight="1">
      <c r="A12" s="46" t="s">
        <v>400</v>
      </c>
      <c r="B12" s="48"/>
      <c r="C12" s="48"/>
      <c r="D12" s="48"/>
      <c r="E12" s="48"/>
      <c r="F12" s="48"/>
      <c r="G12" s="48"/>
      <c r="H12" s="48"/>
      <c r="I12" s="48"/>
    </row>
    <row r="13" spans="1:9" ht="13.5" customHeight="1">
      <c r="A13" s="46" t="s">
        <v>401</v>
      </c>
      <c r="B13" s="48"/>
      <c r="C13" s="48"/>
      <c r="D13" s="48"/>
      <c r="E13" s="48"/>
      <c r="F13" s="48"/>
      <c r="G13" s="48"/>
      <c r="H13" s="48"/>
      <c r="I13" s="48"/>
    </row>
    <row r="14" spans="1:9" ht="13.5" customHeight="1">
      <c r="A14" s="46" t="s">
        <v>326</v>
      </c>
      <c r="B14" s="48"/>
      <c r="C14" s="48"/>
      <c r="D14" s="48"/>
      <c r="E14" s="48"/>
      <c r="F14" s="48"/>
      <c r="G14" s="48"/>
      <c r="H14" s="48"/>
      <c r="I14" s="48"/>
    </row>
    <row r="15" spans="1:9" ht="13.5" customHeight="1">
      <c r="A15" s="46" t="s">
        <v>327</v>
      </c>
      <c r="B15" s="48"/>
      <c r="C15" s="48"/>
      <c r="D15" s="48"/>
      <c r="E15" s="48"/>
      <c r="F15" s="48"/>
      <c r="G15" s="48"/>
      <c r="H15" s="48"/>
      <c r="I15" s="48"/>
    </row>
    <row r="16" spans="1:9" ht="13.5" customHeight="1" thickBot="1">
      <c r="A16" s="46" t="s">
        <v>328</v>
      </c>
      <c r="B16" s="48"/>
      <c r="C16" s="48"/>
      <c r="D16" s="48"/>
      <c r="E16" s="48"/>
      <c r="F16" s="48"/>
      <c r="G16" s="48"/>
      <c r="H16" s="48"/>
      <c r="I16" s="48"/>
    </row>
    <row r="17" spans="1:9" ht="18">
      <c r="A17" s="52" t="s">
        <v>329</v>
      </c>
      <c r="B17" s="53" t="s">
        <v>330</v>
      </c>
      <c r="C17" s="54"/>
      <c r="D17" s="48"/>
      <c r="E17" s="48"/>
      <c r="F17" s="48"/>
      <c r="G17" s="48"/>
      <c r="H17" s="48"/>
      <c r="I17" s="48"/>
    </row>
    <row r="18" spans="1:9" ht="18.75" thickBot="1">
      <c r="A18" s="55"/>
      <c r="B18" s="56"/>
      <c r="C18" s="57"/>
      <c r="D18" s="48"/>
      <c r="E18" s="48"/>
      <c r="F18" s="48"/>
      <c r="G18" s="48"/>
      <c r="H18" s="48"/>
      <c r="I18" s="48"/>
    </row>
    <row r="19" spans="1:9" ht="18">
      <c r="A19" s="46" t="s">
        <v>331</v>
      </c>
      <c r="B19" s="48"/>
      <c r="C19" s="48"/>
      <c r="D19" s="48"/>
      <c r="E19" s="48"/>
      <c r="F19" s="48"/>
      <c r="G19" s="48"/>
      <c r="H19" s="48"/>
      <c r="I19" s="48"/>
    </row>
    <row r="20" spans="1:9" ht="18">
      <c r="A20" s="46" t="s">
        <v>332</v>
      </c>
      <c r="B20" s="48"/>
      <c r="C20" s="48"/>
      <c r="D20" s="48"/>
      <c r="E20" s="48"/>
      <c r="F20" s="48"/>
      <c r="G20" s="48"/>
      <c r="H20" s="48"/>
      <c r="I20" s="48"/>
    </row>
    <row r="21" spans="1:9" ht="18">
      <c r="A21" s="46" t="s">
        <v>333</v>
      </c>
      <c r="B21" s="48"/>
      <c r="C21" s="48"/>
      <c r="D21" s="48"/>
      <c r="E21" s="48"/>
      <c r="F21" s="48"/>
      <c r="G21" s="48"/>
      <c r="H21" s="48"/>
      <c r="I21" s="48"/>
    </row>
    <row r="22" spans="1:9" ht="18">
      <c r="A22" s="46" t="s">
        <v>334</v>
      </c>
      <c r="B22" s="48"/>
      <c r="C22" s="48"/>
      <c r="D22" s="48"/>
      <c r="E22" s="48"/>
      <c r="F22" s="48"/>
      <c r="G22" s="48"/>
      <c r="H22" s="48"/>
      <c r="I22" s="48"/>
    </row>
    <row r="23" spans="1:9" ht="18">
      <c r="A23" s="28" t="s">
        <v>335</v>
      </c>
      <c r="B23" s="48"/>
      <c r="C23" s="48"/>
      <c r="D23" s="48"/>
      <c r="E23" s="48"/>
      <c r="F23" s="48"/>
      <c r="G23" s="48"/>
      <c r="H23" s="48"/>
      <c r="I23" s="48"/>
    </row>
    <row r="24" spans="1:9" ht="18">
      <c r="A24" s="28" t="s">
        <v>336</v>
      </c>
      <c r="B24" s="48"/>
      <c r="C24" s="48"/>
      <c r="D24" s="48"/>
      <c r="E24" s="48"/>
      <c r="F24" s="48"/>
      <c r="G24" s="48"/>
      <c r="H24" s="48"/>
      <c r="I24" s="48"/>
    </row>
    <row r="25" spans="1:9" ht="18">
      <c r="A25" s="28" t="s">
        <v>337</v>
      </c>
      <c r="B25" s="48"/>
      <c r="C25" s="48"/>
      <c r="D25" s="48"/>
      <c r="E25" s="48"/>
      <c r="F25" s="48"/>
      <c r="G25" s="48"/>
      <c r="H25" s="48"/>
      <c r="I25" s="48"/>
    </row>
    <row r="26" spans="1:9" ht="18">
      <c r="A26" s="28" t="s">
        <v>338</v>
      </c>
      <c r="B26" s="48"/>
      <c r="C26" s="48"/>
      <c r="D26" s="48"/>
      <c r="E26" s="48"/>
      <c r="F26" s="48"/>
      <c r="G26" s="48"/>
      <c r="H26" s="48"/>
      <c r="I26" s="48"/>
    </row>
    <row r="27" spans="1:9" ht="18">
      <c r="A27" s="28" t="s">
        <v>339</v>
      </c>
      <c r="B27" s="48"/>
      <c r="C27" s="48"/>
      <c r="D27" s="48"/>
      <c r="E27" s="48"/>
      <c r="F27" s="48"/>
      <c r="G27" s="48"/>
      <c r="H27" s="48"/>
      <c r="I27" s="48"/>
    </row>
    <row r="28" spans="1:9" ht="18">
      <c r="A28" s="28" t="s">
        <v>340</v>
      </c>
      <c r="B28" s="48"/>
      <c r="C28" s="48"/>
      <c r="D28" s="48"/>
      <c r="E28" s="48"/>
      <c r="F28" s="48"/>
      <c r="G28" s="48"/>
      <c r="H28" s="48"/>
      <c r="I28" s="48"/>
    </row>
    <row r="29" spans="1:9" ht="18">
      <c r="A29" s="28" t="s">
        <v>341</v>
      </c>
      <c r="B29" s="48"/>
      <c r="C29" s="48"/>
      <c r="D29" s="48"/>
      <c r="E29" s="48"/>
      <c r="F29" s="48"/>
      <c r="G29" s="48"/>
      <c r="H29" s="48"/>
      <c r="I29" s="48"/>
    </row>
    <row r="30" spans="1:9" ht="18">
      <c r="A30" s="28" t="s">
        <v>342</v>
      </c>
      <c r="B30" s="48"/>
      <c r="C30" s="48"/>
      <c r="D30" s="48"/>
      <c r="E30" s="48"/>
      <c r="F30" s="48"/>
      <c r="G30" s="48"/>
      <c r="H30" s="48"/>
      <c r="I30" s="48"/>
    </row>
    <row r="31" spans="1:9" ht="18">
      <c r="A31" s="46" t="s">
        <v>343</v>
      </c>
      <c r="B31" s="48"/>
      <c r="C31" s="48"/>
      <c r="D31" s="48"/>
      <c r="E31" s="48"/>
      <c r="F31" s="48"/>
      <c r="G31" s="48"/>
      <c r="H31" s="48"/>
      <c r="I31" s="48"/>
    </row>
    <row r="32" spans="1:9" ht="18">
      <c r="A32" s="46" t="s">
        <v>344</v>
      </c>
      <c r="B32" s="48"/>
      <c r="C32" s="48"/>
      <c r="D32" s="48"/>
      <c r="E32" s="48"/>
      <c r="F32" s="48"/>
      <c r="G32" s="48"/>
      <c r="H32" s="48"/>
      <c r="I32" s="48"/>
    </row>
    <row r="33" spans="1:9" ht="18">
      <c r="A33" s="46" t="s">
        <v>345</v>
      </c>
      <c r="B33" s="48"/>
      <c r="C33" s="48"/>
      <c r="D33" s="48"/>
      <c r="E33" s="48"/>
      <c r="F33" s="48"/>
      <c r="G33" s="48"/>
      <c r="H33" s="48"/>
      <c r="I33" s="48"/>
    </row>
    <row r="34" spans="1:9" ht="18">
      <c r="A34" s="46" t="s">
        <v>346</v>
      </c>
      <c r="B34" s="48"/>
      <c r="C34" s="48"/>
      <c r="D34" s="48"/>
      <c r="E34" s="48"/>
      <c r="F34" s="48"/>
      <c r="G34" s="48"/>
      <c r="H34" s="48"/>
      <c r="I34" s="48"/>
    </row>
    <row r="35" spans="1:9" ht="18">
      <c r="A35" s="46" t="s">
        <v>347</v>
      </c>
      <c r="B35" s="48"/>
      <c r="C35" s="48"/>
      <c r="D35" s="48"/>
      <c r="E35" s="48"/>
      <c r="F35" s="48"/>
      <c r="G35" s="48"/>
      <c r="H35" s="48"/>
      <c r="I35" s="48"/>
    </row>
    <row r="36" spans="1:9" ht="18">
      <c r="A36" s="46" t="s">
        <v>348</v>
      </c>
      <c r="B36" s="48"/>
      <c r="C36" s="48"/>
      <c r="D36" s="48"/>
      <c r="E36" s="48"/>
      <c r="F36" s="48"/>
      <c r="G36" s="48"/>
      <c r="H36" s="48"/>
      <c r="I36" s="48"/>
    </row>
    <row r="37" spans="1:9" ht="18">
      <c r="A37" s="46" t="s">
        <v>349</v>
      </c>
      <c r="B37" s="48"/>
      <c r="C37" s="48"/>
      <c r="D37" s="48"/>
      <c r="E37" s="48"/>
      <c r="F37" s="48"/>
      <c r="G37" s="48"/>
      <c r="H37" s="48"/>
      <c r="I37" s="48"/>
    </row>
    <row r="38" spans="1:59" ht="16.5">
      <c r="A38" s="46" t="s">
        <v>350</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1:59" ht="16.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ht="16.5">
      <c r="A40" s="28" t="s">
        <v>351</v>
      </c>
      <c r="B40" s="134" t="s">
        <v>620</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1:59" ht="16.5">
      <c r="A41" s="28" t="s">
        <v>352</v>
      </c>
      <c r="B41" s="134" t="s">
        <v>353</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1:59" ht="16.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row>
    <row r="43" spans="1:59" ht="16.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row>
    <row r="44" spans="1:59" ht="16.5">
      <c r="A44" s="28" t="s">
        <v>354</v>
      </c>
      <c r="B44" s="58">
        <v>5</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row>
    <row r="45" spans="1:59" ht="16.5">
      <c r="A45" s="28" t="s">
        <v>355</v>
      </c>
      <c r="B45" s="58" t="str">
        <f>INDEX(B550:B562,B44+1,1)</f>
        <v>F</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row>
    <row r="46" spans="1:59" ht="16.5">
      <c r="A46" s="28" t="s">
        <v>356</v>
      </c>
      <c r="B46" s="59" t="s">
        <v>357</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row>
    <row r="47" spans="1:59" ht="16.5">
      <c r="A47" s="28" t="s">
        <v>358</v>
      </c>
      <c r="B47" s="59">
        <f>CODE(B46)-65</f>
        <v>5</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row>
    <row r="48" spans="1:59" ht="16.5">
      <c r="A48" s="28" t="s">
        <v>359</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row>
    <row r="49" spans="1:59" ht="16.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row>
    <row r="50" spans="1:59" ht="16.5">
      <c r="A50" s="28" t="s">
        <v>360</v>
      </c>
      <c r="B50" s="28" t="s">
        <v>231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row>
    <row r="51" spans="1:59" ht="16.5">
      <c r="A51" s="28"/>
      <c r="B51" s="28" t="s">
        <v>232</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row>
    <row r="52" spans="1:59" ht="16.5">
      <c r="A52" s="28"/>
      <c r="B52" s="28" t="s">
        <v>233</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row>
    <row r="53" spans="1:59" ht="16.5">
      <c r="A53" s="28"/>
      <c r="B53" s="28" t="s">
        <v>234</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row>
    <row r="54" spans="1:59" ht="16.5">
      <c r="A54" s="28"/>
      <c r="B54" s="28" t="s">
        <v>232</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row>
    <row r="55" spans="1:59" ht="16.5">
      <c r="A55" s="28"/>
      <c r="B55" s="28" t="s">
        <v>235</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row>
    <row r="56" spans="1:59" ht="16.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row>
    <row r="57" spans="1:59" ht="16.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row>
    <row r="58" spans="1:59" ht="16.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row>
    <row r="59" spans="1:59" ht="16.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row>
    <row r="60" spans="1:59" ht="16.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row>
    <row r="61" spans="1:59" ht="16.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row>
    <row r="62" spans="1:59" ht="16.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row>
    <row r="63" spans="1:59" ht="16.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row>
    <row r="64" spans="1:59" ht="16.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row>
    <row r="65" spans="1:59" ht="16.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row>
    <row r="66" spans="1:59" ht="16.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row>
    <row r="67" spans="1:59" ht="16.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row>
    <row r="68" spans="1:59" ht="16.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row>
    <row r="69" spans="1:59" ht="16.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row>
    <row r="70" spans="1:59" ht="16.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row>
    <row r="71" spans="1:59" ht="16.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row>
    <row r="72" spans="1:59" ht="16.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row>
    <row r="73" spans="1:59" ht="16.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row>
    <row r="74" spans="1:59" ht="16.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row>
    <row r="75" spans="1:59" ht="16.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row>
    <row r="76" spans="1:59" ht="16.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row>
    <row r="77" spans="1:59" ht="16.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row>
    <row r="78" spans="1:59" ht="16.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row>
    <row r="79" spans="1:59" ht="16.5">
      <c r="A79" s="28" t="s">
        <v>236</v>
      </c>
      <c r="B79" s="28">
        <v>0</v>
      </c>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row>
    <row r="80" spans="1:59" ht="16.5">
      <c r="A80" s="28" t="s">
        <v>237</v>
      </c>
      <c r="B80" s="28">
        <v>1</v>
      </c>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row>
    <row r="81" spans="1:59" ht="16.5">
      <c r="A81" s="28" t="s">
        <v>238</v>
      </c>
      <c r="B81" s="28">
        <v>1</v>
      </c>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row>
    <row r="82" spans="1:59" ht="16.5">
      <c r="A82" s="60" t="s">
        <v>239</v>
      </c>
      <c r="B82" s="61">
        <v>1</v>
      </c>
      <c r="C82" s="62">
        <f>IF(ISERR(B82),0,B82)</f>
        <v>1</v>
      </c>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row>
    <row r="83" spans="1:59" ht="16.5">
      <c r="A83" s="63" t="s">
        <v>240</v>
      </c>
      <c r="B83" s="28">
        <v>2</v>
      </c>
      <c r="C83" s="64">
        <f>IF(ISERR(B83),0,B83)</f>
        <v>2</v>
      </c>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row>
    <row r="84" spans="1:59" ht="16.5">
      <c r="A84" s="63" t="s">
        <v>241</v>
      </c>
      <c r="B84" s="28">
        <v>3</v>
      </c>
      <c r="C84" s="64">
        <f>IF(ISERR(B84),0,B84)</f>
        <v>3</v>
      </c>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row>
    <row r="85" spans="1:59" ht="16.5">
      <c r="A85" s="63" t="s">
        <v>242</v>
      </c>
      <c r="B85" s="28">
        <v>4</v>
      </c>
      <c r="C85" s="64">
        <f>IF(ISERR(B85),0,B85)</f>
        <v>4</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row>
    <row r="86" spans="1:59" ht="16.5">
      <c r="A86" s="65" t="s">
        <v>243</v>
      </c>
      <c r="B86" s="66">
        <v>5</v>
      </c>
      <c r="C86" s="67">
        <f>IF(ISERR(B86),0,B86)</f>
        <v>5</v>
      </c>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row>
    <row r="87" spans="1:59" ht="16.5">
      <c r="A87" s="28" t="s">
        <v>244</v>
      </c>
      <c r="B87" s="28" t="str">
        <f>("IDATA"&amp;FIXED($C82,0,TRUE)&amp;$B$45&amp;".MSG")</f>
        <v>IDATA1F.MSG</v>
      </c>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row>
    <row r="88" spans="1:59" ht="16.5">
      <c r="A88" s="28" t="s">
        <v>245</v>
      </c>
      <c r="B88" s="28" t="str">
        <f>("IDATA"&amp;FIXED($C83,0,TRUE)&amp;$B$45&amp;".MSG")</f>
        <v>IDATA2F.MSG</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row>
    <row r="89" spans="1:59" ht="16.5">
      <c r="A89" s="28" t="s">
        <v>246</v>
      </c>
      <c r="B89" s="28" t="str">
        <f>("IDATA"&amp;FIXED($C84,0,TRUE)&amp;$B$45&amp;".MSG")</f>
        <v>IDATA3F.MSG</v>
      </c>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row>
    <row r="90" spans="1:59" ht="16.5">
      <c r="A90" s="28" t="s">
        <v>247</v>
      </c>
      <c r="B90" s="28" t="str">
        <f>("IDATA"&amp;FIXED($C85,0,TRUE)&amp;$B$45&amp;".MSG")</f>
        <v>IDATA4F.MSG</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row>
    <row r="91" spans="1:59" ht="16.5">
      <c r="A91" s="28" t="s">
        <v>248</v>
      </c>
      <c r="B91" s="28" t="str">
        <f>("IDATA"&amp;FIXED($C86,0,TRUE)&amp;$B$45&amp;".MSG")</f>
        <v>IDATA5F.MSG</v>
      </c>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row>
    <row r="92" spans="1:59" ht="16.5">
      <c r="A92" s="28" t="s">
        <v>249</v>
      </c>
      <c r="B92" s="28" t="s">
        <v>250</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row>
    <row r="93" spans="1:59" ht="16.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row>
    <row r="94" spans="1:59" ht="16.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row>
    <row r="95" spans="1:59" ht="16.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row>
    <row r="96" spans="1:59" ht="18" thickBot="1">
      <c r="A96" s="28" t="s">
        <v>251</v>
      </c>
      <c r="B96" s="68"/>
      <c r="C96" s="69">
        <f>(B82)</f>
        <v>1</v>
      </c>
      <c r="D96" s="69">
        <f>(B83)</f>
        <v>2</v>
      </c>
      <c r="E96" s="69">
        <f>(B84)</f>
        <v>3</v>
      </c>
      <c r="F96" s="69">
        <f>(B85)</f>
        <v>4</v>
      </c>
      <c r="G96" s="69">
        <f>(B86)</f>
        <v>5</v>
      </c>
      <c r="H96" s="69"/>
      <c r="I96" s="70"/>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row>
    <row r="97" spans="1:59" ht="18" thickTop="1">
      <c r="A97" s="28"/>
      <c r="B97" s="63" t="s">
        <v>252</v>
      </c>
      <c r="C97" s="28" t="s">
        <v>253</v>
      </c>
      <c r="D97" s="28" t="str">
        <f>($B$88)</f>
        <v>IDATA2F.MSG</v>
      </c>
      <c r="E97" s="28" t="str">
        <f>($B$89)</f>
        <v>IDATA3F.MSG</v>
      </c>
      <c r="F97" s="28" t="str">
        <f>($B$90)</f>
        <v>IDATA4F.MSG</v>
      </c>
      <c r="G97" s="28" t="str">
        <f>($B$91)</f>
        <v>IDATA5F.MSG</v>
      </c>
      <c r="H97" s="28"/>
      <c r="I97" s="64"/>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row>
    <row r="98" spans="1:59" ht="16.5">
      <c r="A98" s="28"/>
      <c r="B98" s="63" t="s">
        <v>254</v>
      </c>
      <c r="C98" s="28" t="str">
        <f>"File Number of World Totals (currently "&amp;B87</f>
        <v>File Number of World Totals (currently IDATA1F.MSG</v>
      </c>
      <c r="D98" s="28" t="s">
        <v>255</v>
      </c>
      <c r="E98" s="28" t="s">
        <v>256</v>
      </c>
      <c r="F98" s="28" t="s">
        <v>257</v>
      </c>
      <c r="G98" s="28" t="s">
        <v>258</v>
      </c>
      <c r="H98" s="28"/>
      <c r="I98" s="64"/>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row>
    <row r="99" spans="1:59" ht="96.75">
      <c r="A99" s="28"/>
      <c r="B99" s="63" t="s">
        <v>259</v>
      </c>
      <c r="C99" s="135" t="s">
        <v>260</v>
      </c>
      <c r="D99" s="135" t="s">
        <v>261</v>
      </c>
      <c r="E99" s="135" t="s">
        <v>262</v>
      </c>
      <c r="F99" s="135" t="s">
        <v>263</v>
      </c>
      <c r="G99" s="135" t="s">
        <v>264</v>
      </c>
      <c r="H99" s="28"/>
      <c r="I99" s="64"/>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row>
    <row r="100" spans="1:59" ht="16.5">
      <c r="A100" s="28"/>
      <c r="B100" s="63"/>
      <c r="C100" s="28" t="s">
        <v>232</v>
      </c>
      <c r="D100" s="28" t="s">
        <v>232</v>
      </c>
      <c r="E100" s="28" t="s">
        <v>232</v>
      </c>
      <c r="F100" s="28" t="s">
        <v>232</v>
      </c>
      <c r="G100" s="28" t="s">
        <v>232</v>
      </c>
      <c r="H100" s="28"/>
      <c r="I100" s="64"/>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row>
    <row r="101" spans="1:59" ht="18">
      <c r="A101" s="28"/>
      <c r="B101" s="23"/>
      <c r="C101" s="48" t="s">
        <v>265</v>
      </c>
      <c r="D101" s="48" t="s">
        <v>266</v>
      </c>
      <c r="E101" s="48" t="s">
        <v>267</v>
      </c>
      <c r="F101" s="48" t="s">
        <v>268</v>
      </c>
      <c r="G101" s="48" t="s">
        <v>269</v>
      </c>
      <c r="H101" s="48"/>
      <c r="I101" s="48"/>
      <c r="J101" s="71"/>
      <c r="K101" s="71"/>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row>
    <row r="102" spans="1:59" ht="18">
      <c r="A102" s="28"/>
      <c r="B102" s="23"/>
      <c r="C102" s="48" t="s">
        <v>232</v>
      </c>
      <c r="D102" s="48" t="s">
        <v>232</v>
      </c>
      <c r="E102" s="48" t="s">
        <v>232</v>
      </c>
      <c r="F102" s="48" t="s">
        <v>232</v>
      </c>
      <c r="G102" s="48" t="s">
        <v>232</v>
      </c>
      <c r="H102" s="48" t="s">
        <v>232</v>
      </c>
      <c r="I102" s="48" t="s">
        <v>232</v>
      </c>
      <c r="J102" s="71"/>
      <c r="K102" s="71"/>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row>
    <row r="103" spans="1:59" ht="16.5">
      <c r="A103" s="28"/>
      <c r="B103" s="65"/>
      <c r="C103" s="66" t="s">
        <v>270</v>
      </c>
      <c r="D103" s="66" t="s">
        <v>270</v>
      </c>
      <c r="E103" s="66" t="s">
        <v>270</v>
      </c>
      <c r="F103" s="66" t="s">
        <v>270</v>
      </c>
      <c r="G103" s="66" t="s">
        <v>270</v>
      </c>
      <c r="H103" s="66"/>
      <c r="I103" s="67"/>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row>
    <row r="104" spans="1:59" ht="16.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row>
    <row r="105" spans="1:59" ht="16.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row>
    <row r="106" spans="1:59" ht="18"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row>
    <row r="107" spans="1:59" ht="16.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row>
    <row r="108" spans="1:59" ht="16.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t="s">
        <v>271</v>
      </c>
      <c r="AJ108" s="28"/>
      <c r="AK108" s="28"/>
      <c r="AL108" s="28"/>
      <c r="AM108" s="28"/>
      <c r="AN108" s="28" t="s">
        <v>272</v>
      </c>
      <c r="AO108" s="28"/>
      <c r="AP108" s="28"/>
      <c r="AQ108" s="28"/>
      <c r="AR108" s="28"/>
      <c r="AS108" s="28"/>
      <c r="AT108" s="28"/>
      <c r="AU108" s="28"/>
      <c r="AV108" s="28"/>
      <c r="AW108" s="28"/>
      <c r="AX108" s="28"/>
      <c r="AY108" s="28"/>
      <c r="AZ108" s="28"/>
      <c r="BA108" s="28"/>
      <c r="BB108" s="28"/>
      <c r="BC108" s="28"/>
      <c r="BD108" s="28"/>
      <c r="BE108" s="28"/>
      <c r="BF108" s="28"/>
      <c r="BG108" s="28"/>
    </row>
    <row r="109" spans="1:59" ht="16.5">
      <c r="A109" s="28" t="s">
        <v>273</v>
      </c>
      <c r="B109" s="28">
        <v>787</v>
      </c>
      <c r="C109" s="28"/>
      <c r="D109" s="28"/>
      <c r="E109" s="28" t="s">
        <v>274</v>
      </c>
      <c r="F109" s="28" t="s">
        <v>275</v>
      </c>
      <c r="G109" s="28" t="s">
        <v>276</v>
      </c>
      <c r="H109" s="28" t="s">
        <v>277</v>
      </c>
      <c r="I109" s="28" t="s">
        <v>278</v>
      </c>
      <c r="J109" s="28" t="s">
        <v>274</v>
      </c>
      <c r="K109" s="28" t="s">
        <v>275</v>
      </c>
      <c r="L109" s="28" t="s">
        <v>276</v>
      </c>
      <c r="M109" s="28" t="s">
        <v>277</v>
      </c>
      <c r="N109" s="28" t="s">
        <v>278</v>
      </c>
      <c r="O109" s="28" t="s">
        <v>274</v>
      </c>
      <c r="P109" s="28" t="s">
        <v>275</v>
      </c>
      <c r="Q109" s="28" t="s">
        <v>276</v>
      </c>
      <c r="R109" s="28" t="s">
        <v>277</v>
      </c>
      <c r="S109" s="28" t="s">
        <v>278</v>
      </c>
      <c r="T109" s="28" t="s">
        <v>274</v>
      </c>
      <c r="U109" s="28" t="s">
        <v>275</v>
      </c>
      <c r="V109" s="28" t="s">
        <v>276</v>
      </c>
      <c r="W109" s="28" t="s">
        <v>277</v>
      </c>
      <c r="X109" s="28" t="s">
        <v>278</v>
      </c>
      <c r="Y109" s="28" t="s">
        <v>274</v>
      </c>
      <c r="Z109" s="28" t="s">
        <v>275</v>
      </c>
      <c r="AA109" s="28" t="s">
        <v>276</v>
      </c>
      <c r="AB109" s="28" t="s">
        <v>277</v>
      </c>
      <c r="AC109" s="28" t="s">
        <v>278</v>
      </c>
      <c r="AD109" s="28" t="s">
        <v>274</v>
      </c>
      <c r="AE109" s="28" t="s">
        <v>275</v>
      </c>
      <c r="AF109" s="28" t="s">
        <v>276</v>
      </c>
      <c r="AG109" s="28" t="s">
        <v>277</v>
      </c>
      <c r="AH109" s="28" t="s">
        <v>278</v>
      </c>
      <c r="AI109" s="28" t="s">
        <v>274</v>
      </c>
      <c r="AJ109" s="28" t="s">
        <v>275</v>
      </c>
      <c r="AK109" s="28" t="s">
        <v>276</v>
      </c>
      <c r="AL109" s="28" t="s">
        <v>277</v>
      </c>
      <c r="AM109" s="28" t="s">
        <v>278</v>
      </c>
      <c r="AN109" s="28"/>
      <c r="AO109" s="28"/>
      <c r="AP109" s="28"/>
      <c r="AQ109" s="28"/>
      <c r="AR109" s="28"/>
      <c r="AS109" s="28"/>
      <c r="AT109" s="28"/>
      <c r="AU109" s="28"/>
      <c r="AV109" s="28"/>
      <c r="AW109" s="28"/>
      <c r="AX109" s="28"/>
      <c r="AY109" s="28"/>
      <c r="AZ109" s="28"/>
      <c r="BA109" s="28"/>
      <c r="BB109" s="28"/>
      <c r="BC109" s="28"/>
      <c r="BD109" s="28"/>
      <c r="BE109" s="28"/>
      <c r="BF109" s="28"/>
      <c r="BG109" s="28"/>
    </row>
    <row r="110" spans="1:59" ht="16.5">
      <c r="A110" s="28" t="s">
        <v>279</v>
      </c>
      <c r="B110" s="28" t="s">
        <v>280</v>
      </c>
      <c r="C110" s="28" t="s">
        <v>281</v>
      </c>
      <c r="D110" s="28" t="s">
        <v>274</v>
      </c>
      <c r="E110" s="28" t="s">
        <v>277</v>
      </c>
      <c r="F110" s="28" t="s">
        <v>277</v>
      </c>
      <c r="G110" s="28" t="s">
        <v>277</v>
      </c>
      <c r="H110" s="28" t="s">
        <v>277</v>
      </c>
      <c r="I110" s="28" t="s">
        <v>277</v>
      </c>
      <c r="J110" s="28" t="s">
        <v>282</v>
      </c>
      <c r="K110" s="28" t="s">
        <v>282</v>
      </c>
      <c r="L110" s="28" t="s">
        <v>282</v>
      </c>
      <c r="M110" s="28" t="s">
        <v>282</v>
      </c>
      <c r="N110" s="28" t="s">
        <v>282</v>
      </c>
      <c r="O110" s="28" t="s">
        <v>283</v>
      </c>
      <c r="P110" s="28" t="s">
        <v>283</v>
      </c>
      <c r="Q110" s="28" t="s">
        <v>283</v>
      </c>
      <c r="R110" s="28" t="s">
        <v>283</v>
      </c>
      <c r="S110" s="28" t="s">
        <v>283</v>
      </c>
      <c r="T110" s="28" t="s">
        <v>276</v>
      </c>
      <c r="U110" s="28" t="s">
        <v>276</v>
      </c>
      <c r="V110" s="28" t="s">
        <v>276</v>
      </c>
      <c r="W110" s="28" t="s">
        <v>276</v>
      </c>
      <c r="X110" s="28" t="s">
        <v>276</v>
      </c>
      <c r="Y110" s="28" t="s">
        <v>284</v>
      </c>
      <c r="Z110" s="28" t="s">
        <v>284</v>
      </c>
      <c r="AA110" s="28" t="s">
        <v>284</v>
      </c>
      <c r="AB110" s="28" t="s">
        <v>284</v>
      </c>
      <c r="AC110" s="28" t="s">
        <v>284</v>
      </c>
      <c r="AD110" s="28" t="s">
        <v>285</v>
      </c>
      <c r="AE110" s="28" t="s">
        <v>285</v>
      </c>
      <c r="AF110" s="28" t="s">
        <v>285</v>
      </c>
      <c r="AG110" s="28" t="s">
        <v>285</v>
      </c>
      <c r="AH110" s="28" t="s">
        <v>285</v>
      </c>
      <c r="AI110" s="28" t="s">
        <v>286</v>
      </c>
      <c r="AJ110" s="28" t="s">
        <v>286</v>
      </c>
      <c r="AK110" s="28" t="s">
        <v>286</v>
      </c>
      <c r="AL110" s="28" t="s">
        <v>286</v>
      </c>
      <c r="AM110" s="28" t="s">
        <v>286</v>
      </c>
      <c r="AN110" s="28"/>
      <c r="AO110" s="28"/>
      <c r="AP110" s="28"/>
      <c r="AQ110" s="28"/>
      <c r="AR110" s="28"/>
      <c r="AS110" s="28"/>
      <c r="AT110" s="28"/>
      <c r="AU110" s="28"/>
      <c r="AV110" s="28"/>
      <c r="AW110" s="28"/>
      <c r="AX110" s="28"/>
      <c r="AY110" s="28"/>
      <c r="AZ110" s="28"/>
      <c r="BA110" s="28"/>
      <c r="BB110" s="28"/>
      <c r="BC110" s="28"/>
      <c r="BD110" s="28"/>
      <c r="BE110" s="28"/>
      <c r="BF110" s="28"/>
      <c r="BG110" s="28"/>
    </row>
    <row r="111" spans="1:59" ht="18" thickBot="1">
      <c r="A111" s="28" t="s">
        <v>287</v>
      </c>
      <c r="B111" s="72" t="e">
        <f ca="1">INDIRECT("C:"&amp;B110&amp;FIXED($B$109,0,TRUE))</f>
        <v>#REF!</v>
      </c>
      <c r="C111" s="73" t="e">
        <f ca="1">INDIRECT("C:"&amp;C110&amp;FIXED($B$109,0,TRUE))</f>
        <v>#REF!</v>
      </c>
      <c r="D111" s="73" t="e">
        <f ca="1">INDIRECT("C:"&amp;D110&amp;FIXED($B$109,0,TRUE))</f>
        <v>#REF!</v>
      </c>
      <c r="E111" s="74" t="e">
        <f ca="1" t="shared" si="0" ref="E111:AM111">INDIRECT(+E109&amp;":"&amp;E110&amp;FIXED($B$109,0,TRUE))</f>
        <v>#REF!</v>
      </c>
      <c r="F111" s="73" t="e">
        <f ca="1" t="shared" si="0"/>
        <v>#REF!</v>
      </c>
      <c r="G111" s="73" t="e">
        <f ca="1" t="shared" si="0"/>
        <v>#REF!</v>
      </c>
      <c r="H111" s="73" t="e">
        <f ca="1" t="shared" si="0"/>
        <v>#REF!</v>
      </c>
      <c r="I111" s="73" t="e">
        <f ca="1" t="shared" si="0"/>
        <v>#REF!</v>
      </c>
      <c r="J111" s="74" t="e">
        <f ca="1" t="shared" si="0"/>
        <v>#REF!</v>
      </c>
      <c r="K111" s="75" t="e">
        <f ca="1" t="shared" si="0"/>
        <v>#REF!</v>
      </c>
      <c r="L111" s="73" t="e">
        <f ca="1" t="shared" si="0"/>
        <v>#REF!</v>
      </c>
      <c r="M111" s="73" t="e">
        <f ca="1" t="shared" si="0"/>
        <v>#REF!</v>
      </c>
      <c r="N111" s="73" t="e">
        <f ca="1" t="shared" si="0"/>
        <v>#REF!</v>
      </c>
      <c r="O111" s="74" t="e">
        <f ca="1" t="shared" si="0"/>
        <v>#REF!</v>
      </c>
      <c r="P111" s="73" t="e">
        <f ca="1" t="shared" si="0"/>
        <v>#REF!</v>
      </c>
      <c r="Q111" s="73" t="e">
        <f ca="1" t="shared" si="0"/>
        <v>#REF!</v>
      </c>
      <c r="R111" s="73" t="e">
        <f ca="1" t="shared" si="0"/>
        <v>#REF!</v>
      </c>
      <c r="S111" s="73" t="e">
        <f ca="1" t="shared" si="0"/>
        <v>#REF!</v>
      </c>
      <c r="T111" s="74" t="e">
        <f ca="1" t="shared" si="0"/>
        <v>#REF!</v>
      </c>
      <c r="U111" s="73" t="e">
        <f ca="1" t="shared" si="0"/>
        <v>#REF!</v>
      </c>
      <c r="V111" s="73" t="e">
        <f ca="1" t="shared" si="0"/>
        <v>#REF!</v>
      </c>
      <c r="W111" s="73" t="e">
        <f ca="1" t="shared" si="0"/>
        <v>#REF!</v>
      </c>
      <c r="X111" s="73" t="e">
        <f ca="1" t="shared" si="0"/>
        <v>#REF!</v>
      </c>
      <c r="Y111" s="76" t="e">
        <f ca="1" t="shared" si="0"/>
        <v>#REF!</v>
      </c>
      <c r="Z111" s="73" t="e">
        <f ca="1" t="shared" si="0"/>
        <v>#REF!</v>
      </c>
      <c r="AA111" s="73" t="e">
        <f ca="1" t="shared" si="0"/>
        <v>#REF!</v>
      </c>
      <c r="AB111" s="73" t="e">
        <f ca="1" t="shared" si="0"/>
        <v>#REF!</v>
      </c>
      <c r="AC111" s="73" t="e">
        <f ca="1" t="shared" si="0"/>
        <v>#REF!</v>
      </c>
      <c r="AD111" s="76" t="e">
        <f ca="1" t="shared" si="0"/>
        <v>#REF!</v>
      </c>
      <c r="AE111" s="73" t="e">
        <f ca="1" t="shared" si="0"/>
        <v>#REF!</v>
      </c>
      <c r="AF111" s="73" t="e">
        <f ca="1" t="shared" si="0"/>
        <v>#REF!</v>
      </c>
      <c r="AG111" s="73" t="e">
        <f ca="1" t="shared" si="0"/>
        <v>#REF!</v>
      </c>
      <c r="AH111" s="77" t="e">
        <f ca="1" t="shared" si="0"/>
        <v>#REF!</v>
      </c>
      <c r="AI111" s="78" t="e">
        <f ca="1" t="shared" si="0"/>
        <v>#REF!</v>
      </c>
      <c r="AJ111" s="28" t="e">
        <f ca="1" t="shared" si="0"/>
        <v>#REF!</v>
      </c>
      <c r="AK111" s="28" t="e">
        <f ca="1" t="shared" si="0"/>
        <v>#REF!</v>
      </c>
      <c r="AL111" s="28" t="e">
        <f ca="1" t="shared" si="0"/>
        <v>#REF!</v>
      </c>
      <c r="AM111" s="28" t="e">
        <f ca="1" t="shared" si="0"/>
        <v>#REF!</v>
      </c>
      <c r="AN111" s="28"/>
      <c r="AO111" s="28"/>
      <c r="AP111" s="28"/>
      <c r="AQ111" s="28"/>
      <c r="AR111" s="28"/>
      <c r="AS111" s="28"/>
      <c r="AT111" s="28"/>
      <c r="AU111" s="28"/>
      <c r="AV111" s="28"/>
      <c r="AW111" s="28"/>
      <c r="AX111" s="28"/>
      <c r="AY111" s="28"/>
      <c r="AZ111" s="28"/>
      <c r="BA111" s="28"/>
      <c r="BB111" s="28"/>
      <c r="BC111" s="28"/>
      <c r="BD111" s="28"/>
      <c r="BE111" s="28"/>
      <c r="BF111" s="28"/>
      <c r="BG111" s="28"/>
    </row>
    <row r="112" spans="1:59" ht="18.75" thickBot="1" thickTop="1">
      <c r="A112" s="28"/>
      <c r="B112" s="28"/>
      <c r="C112" s="28"/>
      <c r="D112" s="28"/>
      <c r="E112" s="79" t="e">
        <f>(E111)</f>
        <v>#REF!</v>
      </c>
      <c r="F112" s="80" t="e">
        <f>IF(E112&gt;0,F111/E112*100,"")</f>
        <v>#REF!</v>
      </c>
      <c r="G112" s="80" t="e">
        <f>IF(E112&gt;0,G111/E112*100,"")</f>
        <v>#REF!</v>
      </c>
      <c r="H112" s="80" t="e">
        <f>IF(E112&gt;0,H111/E112*100,"")</f>
        <v>#REF!</v>
      </c>
      <c r="I112" s="80" t="e">
        <f>IF(E112&gt;0,I111/E112*100,"")</f>
        <v>#REF!</v>
      </c>
      <c r="J112" s="81" t="e">
        <f>IF(E112&gt;0,100.00001-SUM(F112:I112),"")</f>
        <v>#REF!</v>
      </c>
      <c r="K112" s="82"/>
      <c r="L112" s="83" t="e">
        <f>(J111)</f>
        <v>#REF!</v>
      </c>
      <c r="M112" s="80" t="e">
        <f>IF(L112&gt;0,K111/L112*100,"")</f>
        <v>#REF!</v>
      </c>
      <c r="N112" s="80" t="e">
        <f>IF(L112&gt;0,L111/L112*100,"")</f>
        <v>#REF!</v>
      </c>
      <c r="O112" s="80" t="e">
        <f>IF(L112&gt;0,M111/L112*100,"")</f>
        <v>#REF!</v>
      </c>
      <c r="P112" s="80" t="e">
        <f>IF(L112&gt;0,N111/L112*100,"")</f>
        <v>#REF!</v>
      </c>
      <c r="Q112" s="80" t="e">
        <f>IF(L112&gt;0,100.00001-SUM(M112:P112),"")</f>
        <v>#REF!</v>
      </c>
      <c r="R112" s="82"/>
      <c r="S112" s="83" t="e">
        <f>(O111)</f>
        <v>#REF!</v>
      </c>
      <c r="T112" s="80" t="e">
        <f>IF(S112&gt;0,P111/S112*100,"")</f>
        <v>#REF!</v>
      </c>
      <c r="U112" s="80" t="e">
        <f>IF(S112&gt;0,Q111/S112*100,"")</f>
        <v>#REF!</v>
      </c>
      <c r="V112" s="80" t="e">
        <f>IF(S112&gt;0,R111/S112*100,"")</f>
        <v>#REF!</v>
      </c>
      <c r="W112" s="80" t="e">
        <f>IF(S112&gt;0,S111/S112*100,"")</f>
        <v>#REF!</v>
      </c>
      <c r="X112" s="80" t="e">
        <f>IF(S112&gt;0,100.00001-SUM(T112:W112),"")</f>
        <v>#REF!</v>
      </c>
      <c r="Y112" s="80"/>
      <c r="Z112" s="84" t="e">
        <f>($T111)+$Y111</f>
        <v>#REF!</v>
      </c>
      <c r="AA112" s="80" t="e">
        <f>IF(Z112&gt;0,($U111+$Z111)/Z112*100,"")</f>
        <v>#REF!</v>
      </c>
      <c r="AB112" s="80" t="e">
        <f>IF($Z112&gt;0,(V111+AA111)/$Z112*100,"")</f>
        <v>#REF!</v>
      </c>
      <c r="AC112" s="80" t="e">
        <f>IF($Z112&gt;0,(W111+AB111)/$Z112*100,"")</f>
        <v>#REF!</v>
      </c>
      <c r="AD112" s="80" t="e">
        <f>IF($Z112&gt;0,(X111+AC111)/$Z112*100,"")</f>
        <v>#REF!</v>
      </c>
      <c r="AE112" s="85" t="e">
        <f>IF(Z112&gt;0,100.00001-SUM(AA112:AD112),"")</f>
        <v>#REF!</v>
      </c>
      <c r="AF112" s="86"/>
      <c r="AG112" s="86"/>
      <c r="AH112" s="87" t="e">
        <f>($T111)</f>
        <v>#REF!</v>
      </c>
      <c r="AI112" s="88" t="e">
        <f>IF($AH112&gt;0,(U111)/$AH112*100,"")</f>
        <v>#REF!</v>
      </c>
      <c r="AJ112" s="88" t="e">
        <f>IF($AH112&gt;0,(V111)/$AH112*100,"")</f>
        <v>#REF!</v>
      </c>
      <c r="AK112" s="88" t="e">
        <f>IF($AH112&gt;0,(W111)/$AH112*100,"")</f>
        <v>#REF!</v>
      </c>
      <c r="AL112" s="88" t="e">
        <f>IF($AH112&gt;0,(X111)/$AH112*100,"")</f>
        <v>#REF!</v>
      </c>
      <c r="AM112" s="88" t="e">
        <f>IF(AH112&gt;0,100.00001-SUM(AI112:AL112),"")</f>
        <v>#REF!</v>
      </c>
      <c r="AN112" s="89"/>
      <c r="AO112" s="90" t="e">
        <f>$Y111</f>
        <v>#REF!</v>
      </c>
      <c r="AP112" s="88" t="e">
        <f>IF($AO112&gt;0,(Z111)/$AO112*100,"")</f>
        <v>#REF!</v>
      </c>
      <c r="AQ112" s="88" t="e">
        <f>IF($AO112&gt;0,(AA111)/$AO112*100,"")</f>
        <v>#REF!</v>
      </c>
      <c r="AR112" s="88" t="e">
        <f>IF($AO112&gt;0,(AB111)/$AO112*100,"")</f>
        <v>#REF!</v>
      </c>
      <c r="AS112" s="88" t="e">
        <f>IF($AO112&gt;0,(AC111)/$AO112*100,"")</f>
        <v>#REF!</v>
      </c>
      <c r="AT112" s="88" t="e">
        <f>IF(AO112&gt;0,100.00001-SUM(AP112:AS112),"")</f>
        <v>#REF!</v>
      </c>
      <c r="AU112" s="91"/>
      <c r="AV112" s="87" t="e">
        <f>$AI111</f>
        <v>#REF!</v>
      </c>
      <c r="AW112" s="88" t="e">
        <f>IF($AV112&gt;0,(AJ111)/$AV112*100,"")</f>
        <v>#REF!</v>
      </c>
      <c r="AX112" s="88" t="e">
        <f>IF($AV112&gt;0,(AK111)/$AV112*100,"")</f>
        <v>#REF!</v>
      </c>
      <c r="AY112" s="88" t="e">
        <f>IF($AV112&gt;0,(AL111)/$AV112*100,"")</f>
        <v>#REF!</v>
      </c>
      <c r="AZ112" s="88" t="e">
        <f>IF($AV112&gt;0,(AM111)/$AV112*100,"")</f>
        <v>#REF!</v>
      </c>
      <c r="BA112" s="92" t="e">
        <f>IF(AV112&gt;0,100.00001-SUM(AW112:AZ112),"")</f>
        <v>#REF!</v>
      </c>
      <c r="BB112" s="28"/>
      <c r="BC112" s="28"/>
      <c r="BD112" s="28"/>
      <c r="BE112" s="28"/>
      <c r="BF112" s="28"/>
      <c r="BG112" s="28"/>
    </row>
    <row r="113" spans="1:59" ht="18" thickTop="1">
      <c r="A113" s="28" t="s">
        <v>288</v>
      </c>
      <c r="B113" s="58" t="s">
        <v>289</v>
      </c>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row>
    <row r="114" spans="1:59" ht="16.5">
      <c r="A114" s="28"/>
      <c r="B114" s="59" t="e">
        <f ca="1">INDIRECT(B113)</f>
        <v>#REF!</v>
      </c>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row>
    <row r="115" spans="1:59" ht="16.5">
      <c r="A115" s="28" t="s">
        <v>290</v>
      </c>
      <c r="B115" s="93" t="s">
        <v>291</v>
      </c>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row>
    <row r="116" spans="1:59" ht="16.5">
      <c r="A116" s="28"/>
      <c r="B116" s="59" t="e">
        <f ca="1">INDIRECT(B115)</f>
        <v>#REF!</v>
      </c>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row>
    <row r="117" spans="1:59" ht="16.5">
      <c r="A117" s="28" t="s">
        <v>292</v>
      </c>
      <c r="B117" s="93" t="s">
        <v>293</v>
      </c>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row>
    <row r="118" spans="1:59" ht="16.5">
      <c r="A118" s="28"/>
      <c r="B118" s="59" t="e">
        <f ca="1">INDIRECT(B117)</f>
        <v>#REF!</v>
      </c>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row>
    <row r="119" spans="1:59" ht="16.5">
      <c r="A119" s="28" t="s">
        <v>294</v>
      </c>
      <c r="B119" s="93" t="s">
        <v>295</v>
      </c>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row>
    <row r="120" spans="1:59" ht="16.5">
      <c r="A120" s="28"/>
      <c r="B120" s="59" t="e">
        <f ca="1">INDIRECT(B119)</f>
        <v>#REF!</v>
      </c>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row>
    <row r="121" spans="1:59" ht="16.5">
      <c r="A121" s="28"/>
      <c r="B121" s="75"/>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row>
    <row r="122" spans="1:59" ht="16.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row>
    <row r="123" spans="1:59" ht="16.5">
      <c r="A123" s="28" t="s">
        <v>296</v>
      </c>
      <c r="B123" s="58" t="e">
        <f>IF(B$111&lt;4,CHOOSE(B$111+1,"","Message Telephone Service","Message Telegraph Service","Telex_Service"),"")</f>
        <v>#REF!</v>
      </c>
      <c r="C123" s="28"/>
      <c r="D123" s="28"/>
      <c r="E123" s="28"/>
      <c r="F123" s="28"/>
      <c r="G123" s="28"/>
      <c r="H123" s="28"/>
      <c r="I123" s="28"/>
      <c r="J123" s="28"/>
      <c r="K123" s="28"/>
      <c r="L123" s="94"/>
      <c r="M123" s="86"/>
      <c r="N123" s="86"/>
      <c r="O123" s="28"/>
      <c r="P123" s="28"/>
      <c r="Q123" s="28"/>
      <c r="R123" s="28"/>
      <c r="S123" s="94"/>
      <c r="T123" s="28"/>
      <c r="U123" s="28"/>
      <c r="V123" s="28"/>
      <c r="W123" s="28"/>
      <c r="X123" s="28"/>
      <c r="Y123" s="28"/>
      <c r="Z123" s="94"/>
      <c r="AA123" s="86"/>
      <c r="AB123" s="86"/>
      <c r="AC123" s="86"/>
      <c r="AD123" s="86"/>
      <c r="AE123" s="86"/>
      <c r="AF123" s="86"/>
      <c r="AG123" s="86"/>
      <c r="AH123" s="86" t="s">
        <v>297</v>
      </c>
      <c r="AI123" s="86"/>
      <c r="AJ123" s="86"/>
      <c r="AK123" s="28"/>
      <c r="AL123" s="28"/>
      <c r="AM123" s="28"/>
      <c r="AN123" s="28"/>
      <c r="AO123" s="28" t="s">
        <v>298</v>
      </c>
      <c r="AP123" s="28"/>
      <c r="AQ123" s="28"/>
      <c r="AR123" s="28"/>
      <c r="AS123" s="28"/>
      <c r="AT123" s="28"/>
      <c r="AU123" s="28"/>
      <c r="AV123" s="28" t="s">
        <v>299</v>
      </c>
      <c r="AW123" s="28"/>
      <c r="AX123" s="28"/>
      <c r="AY123" s="28"/>
      <c r="AZ123" s="28"/>
      <c r="BA123" s="28"/>
      <c r="BB123" s="28"/>
      <c r="BC123" s="28"/>
      <c r="BD123" s="28"/>
      <c r="BE123" s="28"/>
      <c r="BF123" s="28"/>
      <c r="BG123" s="28"/>
    </row>
    <row r="124" spans="1:59" ht="16.5">
      <c r="A124" s="28" t="s">
        <v>300</v>
      </c>
      <c r="B124" s="59" t="e">
        <f>CHOOSE(B114+1," -- ","All Settlement Arrangements","Traditional Settlement","ISR","Alternate Settlement","New Arrangements (ISR &amp; Alt.)")</f>
        <v>#REF!</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row>
    <row r="125" spans="1:59" ht="16.5">
      <c r="A125" s="28" t="s">
        <v>301</v>
      </c>
      <c r="B125" s="28" t="e">
        <f>IF('world totals'!$D$1&lt;10,CHOOSE('world totals'!$D$1+1,"ALL U.S. POINTS","DOMESTIC U.S. POINTS","SMALLER U.S. POINTS","Fifty States and Washington D.C.","Alaska","Conterminous U.S.","Guam","Hawaii","Puerto Rico","U.S. Virgin Islands"),"")&amp;":    "&amp;B124</f>
        <v>#VALUE!</v>
      </c>
      <c r="C125" s="28"/>
      <c r="D125" s="28"/>
      <c r="E125" s="28"/>
      <c r="F125" s="28"/>
      <c r="G125" s="28"/>
      <c r="H125" s="28"/>
      <c r="I125" s="28"/>
      <c r="J125" s="28"/>
      <c r="K125" s="28"/>
      <c r="L125" s="28"/>
      <c r="M125" s="28"/>
      <c r="N125" s="28"/>
      <c r="O125" s="28"/>
      <c r="P125" s="28"/>
      <c r="Q125" s="28"/>
      <c r="R125" s="28"/>
      <c r="S125" s="28"/>
      <c r="T125" s="28"/>
      <c r="U125" s="28"/>
      <c r="V125" s="28"/>
      <c r="W125" s="28"/>
      <c r="X125" s="95">
        <v>-6.938893903907228E-18</v>
      </c>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row>
    <row r="126" spans="1:59" ht="16.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row>
    <row r="127" spans="1:59" ht="16.5">
      <c r="A127" s="28" t="s">
        <v>302</v>
      </c>
      <c r="B127" s="58" t="e">
        <f>CHOOSE(B$116+1,"","1, 2, 3, 4, 5  ","1, 2, 3 ","1, 2, 3, 4  ","1, 2, 3, 5  ","4  ","5  ","4, 5  ")</f>
        <v>#REF!</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row>
    <row r="128" spans="1:59" ht="16.5">
      <c r="A128" s="28" t="s">
        <v>303</v>
      </c>
      <c r="B128" s="93" t="e">
        <f>CHOOSE(B$116+1,"","1, 2, 3, 4, 5, ","1, 2, 3,","1, 2, 3, 4, ","1, 2, 3, 5, ","4, ","5, ","4, 5, ")</f>
        <v>#REF!</v>
      </c>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row>
    <row r="129" spans="1:59" ht="16.5">
      <c r="A129" s="28" t="s">
        <v>304</v>
      </c>
      <c r="B129" s="93" t="e">
        <f>CHOOSE(B$116+1,"","11, 12, 14, 15 ","11, 12, ","11, 12, 14  ","11, 12  13, 15  ","14  ","15  ","14, 15  ")</f>
        <v>#REF!</v>
      </c>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row>
    <row r="130" spans="1:59" ht="16.5">
      <c r="A130" s="28" t="s">
        <v>305</v>
      </c>
      <c r="B130" s="93" t="e">
        <f>CHOOSE(B$116+1,"","11, 12, 14, 15, ","11, 12, ","11, 12, 14,  ","11, 12  13, 15,  ","14,  ","15,  ","14, 15,  ")</f>
        <v>#REF!</v>
      </c>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row>
    <row r="131" spans="1:59" ht="16.5">
      <c r="A131" s="28" t="s">
        <v>306</v>
      </c>
      <c r="B131" s="93" t="e">
        <f>CHOOSE(B$116+1,"","21, 22, 24, 25 ","21, 22 ","21, 22, 24  ","21, 22, 25  ","24  ","25  ","24, 25  ")</f>
        <v>#REF!</v>
      </c>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row>
    <row r="132" spans="1:59" ht="18" thickBot="1">
      <c r="A132" s="28" t="s">
        <v>307</v>
      </c>
      <c r="B132" s="96" t="e">
        <f>CHOOSE(B$116+1,"","21, 22, 24, 25, ","21, 22, ","21, 22, 24,  ","21, 22, 25,  ","24,  ","25,  ","24, 25,  ")</f>
        <v>#REF!</v>
      </c>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row>
    <row r="133" spans="1:59" ht="18" thickTop="1">
      <c r="A133" s="28" t="s">
        <v>308</v>
      </c>
      <c r="B133" s="93" t="e">
        <f>CHOOSE(B$118+1,"--",$B$128&amp;"6",$B$127,"6")</f>
        <v>#REF!</v>
      </c>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row>
    <row r="134" spans="1:59" ht="16.5">
      <c r="A134" s="28" t="s">
        <v>309</v>
      </c>
      <c r="B134" s="93" t="e">
        <f>CHOOSE(B$118+1,"--",B128&amp;"6, ",B128,"6, ")</f>
        <v>#REF!</v>
      </c>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row>
    <row r="135" spans="1:59" ht="16.5">
      <c r="A135" s="28" t="s">
        <v>310</v>
      </c>
      <c r="B135" s="93" t="e">
        <f>CHOOSE(B$118+1,"--",B130&amp;"16",B129,"16")</f>
        <v>#REF!</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row>
    <row r="136" spans="1:59" ht="16.5">
      <c r="A136" s="28" t="s">
        <v>311</v>
      </c>
      <c r="B136" s="93" t="e">
        <f>CHOOSE(B$118+1,"--",B130&amp;"16, ",B130,"16, ")</f>
        <v>#REF!</v>
      </c>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row>
    <row r="137" spans="1:59" ht="18" thickBot="1">
      <c r="A137" s="28" t="s">
        <v>312</v>
      </c>
      <c r="B137" s="96" t="e">
        <f>CHOOSE(B$118+1,"--",B132&amp;"26",B131,"26")</f>
        <v>#REF!</v>
      </c>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row>
    <row r="138" spans="1:59" ht="18" thickTop="1">
      <c r="A138" s="28"/>
      <c r="B138" s="93"/>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row>
    <row r="139" spans="1:59" ht="16.5">
      <c r="A139" s="28"/>
      <c r="B139" s="93"/>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row>
    <row r="140" spans="1:59" ht="18" thickBot="1">
      <c r="A140" s="28" t="s">
        <v>313</v>
      </c>
      <c r="B140" s="96" t="e">
        <f>"          Billing Types Covered:  "&amp;CHOOSE(B114+1," -- ",B134&amp;B136&amp;B137,B133,B135,B137,B136&amp;B137)</f>
        <v>#VALUE!</v>
      </c>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row>
    <row r="141" spans="1:59" ht="18.75" thickBot="1" thickTop="1">
      <c r="A141" s="28" t="s">
        <v>314</v>
      </c>
      <c r="B141" s="97" t="e">
        <f>IF(B120="Y"," Annual data",IF(B120="A"," First quarter",IF(B120="B"," Second quarter",IF(B120="C","Third quarter","Fourth quarter"))))</f>
        <v>#REF!</v>
      </c>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row>
    <row r="142" spans="1:59" ht="18" thickTop="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row>
    <row r="143" spans="1:59" ht="16.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row>
    <row r="144" spans="1:59" ht="16.5">
      <c r="A144" s="28" t="s">
        <v>315</v>
      </c>
      <c r="B144" s="58" t="str">
        <f>IF(ISERR(""&amp;carrier1!$C$1),"                    ",carrier1!$C$1)</f>
        <v>AT&amp;T Corp.                                  </v>
      </c>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row>
    <row r="145" spans="1:59" ht="16.5">
      <c r="A145" s="28" t="s">
        <v>316</v>
      </c>
      <c r="B145" s="93" t="str">
        <f>IF(ISERR(""&amp;carrier2!$C$1),"                    ",carrier2!$C$1)</f>
        <v>MCI WorldCom, Inc.                          </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row>
    <row r="146" spans="1:59" ht="16.5">
      <c r="A146" s="28" t="s">
        <v>317</v>
      </c>
      <c r="B146" s="93" t="str">
        <f>IF(ISERR(""&amp;carrier3!$C$1),"                    ",carrier3!$C$1)</f>
        <v>Sprint                                      </v>
      </c>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row>
    <row r="147" spans="1:59" ht="16.5">
      <c r="A147" s="28" t="s">
        <v>318</v>
      </c>
      <c r="B147" s="59" t="str">
        <f>IF(ISERR(""&amp;carrier4!$C$1),"                    ",carrier4!$C$1)</f>
        <v>World Access (Facilicom Int'l., L.L.C.)     </v>
      </c>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row>
    <row r="148" spans="1:59" ht="16.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row>
    <row r="149" spans="1:59" ht="16.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row>
    <row r="150" spans="1:12" ht="16.5">
      <c r="A150" s="28" t="s">
        <v>319</v>
      </c>
      <c r="B150" s="98" t="s">
        <v>320</v>
      </c>
      <c r="C150" s="28"/>
      <c r="D150" s="28"/>
      <c r="E150" s="28"/>
      <c r="F150" s="28"/>
      <c r="G150" s="28"/>
      <c r="H150" s="28"/>
      <c r="I150" s="28"/>
      <c r="J150" s="28"/>
      <c r="K150" s="28"/>
      <c r="L150" s="28"/>
    </row>
    <row r="151" spans="1:12" ht="16.5">
      <c r="A151" s="28" t="s">
        <v>321</v>
      </c>
      <c r="B151" s="2" t="e">
        <f>FIXED(C111,0,TRUE)&amp;B141&amp;"   "&amp;B150&amp;" "&amp;" for   "&amp;B125</f>
        <v>#VALUE!</v>
      </c>
      <c r="C151" s="28"/>
      <c r="D151" s="28"/>
      <c r="E151" s="28"/>
      <c r="F151" s="28"/>
      <c r="G151" s="28"/>
      <c r="H151" s="28"/>
      <c r="I151" s="28"/>
      <c r="J151" s="28"/>
      <c r="K151" s="28"/>
      <c r="L151" s="28"/>
    </row>
    <row r="152" spans="1:12" ht="16.5">
      <c r="A152" s="28" t="s">
        <v>322</v>
      </c>
      <c r="B152" s="5" t="e">
        <f>"TABLE "&amp;IF(B80&lt;4,CHOOSE(B80+1,"","E1","E2","E3"),"")&amp;":   Market Shares        "&amp;CHOOSE(B111+1,"","MESSAGE TELEPHONE SERVICE","MESSAGE TELEGRAPH SERVICE","EXCHANGE TELEX SERVICE")&amp;B140</f>
        <v>#VALUE!</v>
      </c>
      <c r="C152" s="28"/>
      <c r="D152" s="28"/>
      <c r="E152" s="28"/>
      <c r="F152" s="28"/>
      <c r="G152" s="28"/>
      <c r="H152" s="28"/>
      <c r="I152" s="28"/>
      <c r="J152" s="28"/>
      <c r="K152" s="28"/>
      <c r="L152" s="28"/>
    </row>
    <row r="153" spans="1:2" ht="12">
      <c r="A153" s="4" t="s">
        <v>323</v>
      </c>
      <c r="B153" s="4" t="str">
        <f>"Carrier 1:  "&amp;B144&amp;"       Carrier 2:  "&amp;B145&amp;"       Carrier 3:  "&amp;B146&amp;"       Carrier 4:  "&amp;B147</f>
        <v>Carrier 1:  AT&amp;T Corp.                                         Carrier 2:  MCI WorldCom, Inc.                                 Carrier 3:  Sprint                                             Carrier 4:  World Access (Facilicom Int'l., L.L.C.)     </v>
      </c>
    </row>
    <row r="154" ht="12.75" thickBot="1"/>
    <row r="155" spans="1:31" ht="12">
      <c r="A155" s="99"/>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1"/>
    </row>
    <row r="156" spans="1:31" ht="16.5">
      <c r="A156" s="102" t="s">
        <v>324</v>
      </c>
      <c r="B156" s="2" t="s">
        <v>598</v>
      </c>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E156" s="103"/>
    </row>
    <row r="157" spans="1:31" ht="12">
      <c r="A157" s="1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E157" s="103"/>
    </row>
    <row r="158" spans="1:31" ht="16.5">
      <c r="A158" s="102"/>
      <c r="B158" s="5" t="s">
        <v>325</v>
      </c>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E158" s="103"/>
    </row>
    <row r="159" spans="1:31" ht="12">
      <c r="A159" s="1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E159" s="103"/>
    </row>
    <row r="160" spans="1:31" ht="12">
      <c r="A160" s="102"/>
      <c r="B160" s="3" t="s">
        <v>600</v>
      </c>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E160" s="103"/>
    </row>
    <row r="161" spans="1:31" ht="12.75" thickBot="1">
      <c r="A161" s="102"/>
      <c r="B161" s="6"/>
      <c r="C161" s="7"/>
      <c r="D161" s="7"/>
      <c r="E161" s="7"/>
      <c r="F161" s="7"/>
      <c r="G161" s="7"/>
      <c r="H161" s="7"/>
      <c r="I161" s="6"/>
      <c r="J161" s="6"/>
      <c r="K161" s="6"/>
      <c r="L161" s="6"/>
      <c r="M161" s="6"/>
      <c r="N161" s="6"/>
      <c r="O161" s="6"/>
      <c r="P161" s="6"/>
      <c r="Q161" s="6"/>
      <c r="R161" s="6"/>
      <c r="S161" s="6"/>
      <c r="T161" s="6"/>
      <c r="U161" s="6"/>
      <c r="V161" s="6"/>
      <c r="W161" s="6"/>
      <c r="X161" s="6"/>
      <c r="Y161" s="6"/>
      <c r="Z161" s="6"/>
      <c r="AA161" s="6"/>
      <c r="AB161" s="6"/>
      <c r="AC161" s="6"/>
      <c r="AE161" s="103"/>
    </row>
    <row r="162" spans="1:45" ht="13.5" thickBot="1" thickTop="1">
      <c r="A162" s="102"/>
      <c r="B162" s="8" t="s">
        <v>601</v>
      </c>
      <c r="C162" s="9" t="s">
        <v>602</v>
      </c>
      <c r="D162" s="10"/>
      <c r="E162" s="10"/>
      <c r="F162" s="10"/>
      <c r="G162" s="10"/>
      <c r="H162" s="11"/>
      <c r="I162" s="12"/>
      <c r="J162" s="10" t="s">
        <v>603</v>
      </c>
      <c r="K162" s="10"/>
      <c r="L162" s="10"/>
      <c r="M162" s="10"/>
      <c r="N162" s="10"/>
      <c r="O162" s="10"/>
      <c r="P162" s="10"/>
      <c r="Q162" s="10"/>
      <c r="R162" s="10"/>
      <c r="S162" s="10"/>
      <c r="T162" s="10"/>
      <c r="U162" s="10"/>
      <c r="V162" s="11"/>
      <c r="W162" s="13"/>
      <c r="X162" s="10" t="s">
        <v>604</v>
      </c>
      <c r="Y162" s="10"/>
      <c r="Z162" s="10"/>
      <c r="AA162" s="10"/>
      <c r="AB162" s="10"/>
      <c r="AC162" s="11"/>
      <c r="AE162" s="103"/>
      <c r="AG162" s="104" t="s">
        <v>155</v>
      </c>
      <c r="AH162" s="104"/>
      <c r="AI162" s="104"/>
      <c r="AJ162" s="104"/>
      <c r="AK162" s="104"/>
      <c r="AL162" s="105"/>
      <c r="AM162" s="104"/>
      <c r="AN162" s="104" t="s">
        <v>156</v>
      </c>
      <c r="AO162" s="104"/>
      <c r="AP162" s="104"/>
      <c r="AQ162" s="104"/>
      <c r="AR162" s="104"/>
      <c r="AS162" s="105"/>
    </row>
    <row r="163" spans="1:45" ht="12.75" thickTop="1">
      <c r="A163" s="102"/>
      <c r="B163" s="14"/>
      <c r="C163" s="15"/>
      <c r="D163" s="3"/>
      <c r="E163" s="3"/>
      <c r="F163" s="3"/>
      <c r="G163" s="3"/>
      <c r="H163" s="16"/>
      <c r="I163" s="14"/>
      <c r="O163" s="17"/>
      <c r="V163" s="17"/>
      <c r="AC163" s="17"/>
      <c r="AE163" s="103"/>
      <c r="AL163" s="17"/>
      <c r="AS163" s="17"/>
    </row>
    <row r="164" spans="1:45" ht="12">
      <c r="A164" s="102"/>
      <c r="B164" s="14"/>
      <c r="C164" s="15" t="s">
        <v>605</v>
      </c>
      <c r="D164" s="3"/>
      <c r="E164" s="3"/>
      <c r="F164" s="3"/>
      <c r="G164" s="3"/>
      <c r="H164" s="16"/>
      <c r="I164" s="14"/>
      <c r="J164" s="3" t="s">
        <v>605</v>
      </c>
      <c r="K164" s="3"/>
      <c r="L164" s="3"/>
      <c r="M164" s="3"/>
      <c r="N164" s="3"/>
      <c r="O164" s="16"/>
      <c r="Q164" s="3" t="s">
        <v>606</v>
      </c>
      <c r="R164" s="3"/>
      <c r="S164" s="3"/>
      <c r="T164" s="3"/>
      <c r="U164" s="3"/>
      <c r="V164" s="16"/>
      <c r="X164" s="3" t="s">
        <v>605</v>
      </c>
      <c r="Y164" s="3"/>
      <c r="Z164" s="3"/>
      <c r="AA164" s="3"/>
      <c r="AB164" s="3"/>
      <c r="AC164" s="16"/>
      <c r="AE164" s="103"/>
      <c r="AL164" s="17"/>
      <c r="AS164" s="17"/>
    </row>
    <row r="165" spans="1:45" ht="12">
      <c r="A165" s="102"/>
      <c r="B165" s="14"/>
      <c r="C165" s="15" t="s">
        <v>607</v>
      </c>
      <c r="D165" s="3"/>
      <c r="E165" s="3"/>
      <c r="F165" s="3"/>
      <c r="G165" s="3"/>
      <c r="H165" s="16"/>
      <c r="I165" s="14"/>
      <c r="J165" s="3" t="s">
        <v>607</v>
      </c>
      <c r="K165" s="3"/>
      <c r="L165" s="3"/>
      <c r="M165" s="3"/>
      <c r="N165" s="3"/>
      <c r="O165" s="16"/>
      <c r="Q165" s="3" t="s">
        <v>608</v>
      </c>
      <c r="R165" s="3"/>
      <c r="S165" s="3"/>
      <c r="T165" s="3"/>
      <c r="U165" s="3"/>
      <c r="V165" s="16"/>
      <c r="X165" s="3" t="s">
        <v>607</v>
      </c>
      <c r="Y165" s="3"/>
      <c r="Z165" s="3"/>
      <c r="AA165" s="3"/>
      <c r="AB165" s="3"/>
      <c r="AC165" s="16"/>
      <c r="AE165" s="103"/>
      <c r="AL165" s="17"/>
      <c r="AS165" s="17"/>
    </row>
    <row r="166" spans="1:45" ht="12">
      <c r="A166" s="102"/>
      <c r="B166" s="14"/>
      <c r="C166" s="18"/>
      <c r="D166" s="19"/>
      <c r="E166" s="19"/>
      <c r="F166" s="19"/>
      <c r="G166" s="19"/>
      <c r="H166" s="20"/>
      <c r="I166" s="18"/>
      <c r="J166" s="19"/>
      <c r="K166" s="19"/>
      <c r="L166" s="19"/>
      <c r="M166" s="19"/>
      <c r="N166" s="19"/>
      <c r="O166" s="20"/>
      <c r="P166" s="19"/>
      <c r="Q166" s="21"/>
      <c r="R166" s="21"/>
      <c r="S166" s="21"/>
      <c r="T166" s="21"/>
      <c r="U166" s="21"/>
      <c r="V166" s="22"/>
      <c r="W166" s="19"/>
      <c r="X166" s="19"/>
      <c r="Y166" s="19"/>
      <c r="Z166" s="19"/>
      <c r="AA166" s="19"/>
      <c r="AB166" s="19"/>
      <c r="AC166" s="20"/>
      <c r="AE166" s="103"/>
      <c r="AG166" s="19"/>
      <c r="AH166" s="19"/>
      <c r="AI166" s="19"/>
      <c r="AJ166" s="19"/>
      <c r="AK166" s="19"/>
      <c r="AL166" s="20"/>
      <c r="AM166" s="19"/>
      <c r="AN166" s="19"/>
      <c r="AO166" s="19"/>
      <c r="AP166" s="19"/>
      <c r="AQ166" s="19"/>
      <c r="AR166" s="19"/>
      <c r="AS166" s="20"/>
    </row>
    <row r="167" spans="1:45" ht="12">
      <c r="A167" s="102"/>
      <c r="B167" s="14"/>
      <c r="C167" s="14"/>
      <c r="D167" s="23"/>
      <c r="H167" s="17"/>
      <c r="I167" s="14"/>
      <c r="K167" s="23"/>
      <c r="O167" s="17"/>
      <c r="R167" s="24"/>
      <c r="S167" s="3"/>
      <c r="T167" s="3"/>
      <c r="U167" s="3"/>
      <c r="V167" s="16"/>
      <c r="Y167" s="23"/>
      <c r="AC167" s="17"/>
      <c r="AE167" s="103"/>
      <c r="AH167" s="23"/>
      <c r="AL167" s="17"/>
      <c r="AO167" s="23"/>
      <c r="AS167" s="17"/>
    </row>
    <row r="168" spans="1:45" ht="12">
      <c r="A168" s="102"/>
      <c r="B168" s="14"/>
      <c r="C168" s="130" t="s">
        <v>609</v>
      </c>
      <c r="D168" s="24" t="s">
        <v>610</v>
      </c>
      <c r="E168" s="3"/>
      <c r="F168" s="3"/>
      <c r="G168" s="3"/>
      <c r="H168" s="16"/>
      <c r="I168" s="14"/>
      <c r="J168" s="131" t="s">
        <v>611</v>
      </c>
      <c r="K168" s="24" t="s">
        <v>610</v>
      </c>
      <c r="L168" s="3"/>
      <c r="M168" s="3"/>
      <c r="N168" s="3"/>
      <c r="O168" s="16"/>
      <c r="Q168" s="131" t="s">
        <v>611</v>
      </c>
      <c r="R168" s="24" t="s">
        <v>610</v>
      </c>
      <c r="S168" s="3"/>
      <c r="T168" s="3"/>
      <c r="U168" s="3"/>
      <c r="V168" s="16"/>
      <c r="X168" s="131" t="s">
        <v>612</v>
      </c>
      <c r="Y168" s="24" t="s">
        <v>610</v>
      </c>
      <c r="Z168" s="3"/>
      <c r="AA168" s="3"/>
      <c r="AB168" s="3"/>
      <c r="AC168" s="16"/>
      <c r="AE168" s="103"/>
      <c r="AH168" s="24" t="s">
        <v>610</v>
      </c>
      <c r="AI168" s="3"/>
      <c r="AJ168" s="3"/>
      <c r="AK168" s="3"/>
      <c r="AL168" s="16"/>
      <c r="AO168" s="24" t="s">
        <v>610</v>
      </c>
      <c r="AP168" s="3"/>
      <c r="AQ168" s="3"/>
      <c r="AR168" s="3"/>
      <c r="AS168" s="16"/>
    </row>
    <row r="169" spans="1:45" ht="12">
      <c r="A169" s="102"/>
      <c r="B169" s="14"/>
      <c r="C169" s="14"/>
      <c r="D169" s="25"/>
      <c r="E169" s="26"/>
      <c r="F169" s="26"/>
      <c r="G169" s="26"/>
      <c r="H169" s="27"/>
      <c r="I169" s="14"/>
      <c r="K169" s="25"/>
      <c r="L169" s="26"/>
      <c r="M169" s="26"/>
      <c r="N169" s="26"/>
      <c r="O169" s="27"/>
      <c r="R169" s="25"/>
      <c r="S169" s="26"/>
      <c r="T169" s="26"/>
      <c r="U169" s="26"/>
      <c r="V169" s="27"/>
      <c r="Y169" s="25"/>
      <c r="Z169" s="26"/>
      <c r="AA169" s="26"/>
      <c r="AB169" s="26"/>
      <c r="AC169" s="27"/>
      <c r="AE169" s="103"/>
      <c r="AH169" s="25"/>
      <c r="AI169" s="26"/>
      <c r="AJ169" s="26"/>
      <c r="AK169" s="26"/>
      <c r="AL169" s="27"/>
      <c r="AO169" s="25"/>
      <c r="AP169" s="26"/>
      <c r="AQ169" s="26"/>
      <c r="AR169" s="26"/>
      <c r="AS169" s="27"/>
    </row>
    <row r="170" spans="1:45" ht="16.5">
      <c r="A170" s="102"/>
      <c r="B170" s="14"/>
      <c r="C170" s="130" t="s">
        <v>613</v>
      </c>
      <c r="D170" s="132" t="s">
        <v>614</v>
      </c>
      <c r="E170" s="131" t="s">
        <v>615</v>
      </c>
      <c r="F170" s="131" t="s">
        <v>616</v>
      </c>
      <c r="G170" s="131" t="s">
        <v>617</v>
      </c>
      <c r="H170" s="133" t="s">
        <v>618</v>
      </c>
      <c r="I170" s="14"/>
      <c r="J170" s="131" t="s">
        <v>619</v>
      </c>
      <c r="K170" s="132" t="s">
        <v>614</v>
      </c>
      <c r="L170" s="131" t="s">
        <v>615</v>
      </c>
      <c r="M170" s="131" t="s">
        <v>616</v>
      </c>
      <c r="N170" s="131" t="s">
        <v>617</v>
      </c>
      <c r="O170" s="133" t="s">
        <v>618</v>
      </c>
      <c r="Q170" s="131" t="s">
        <v>619</v>
      </c>
      <c r="R170" s="132" t="s">
        <v>614</v>
      </c>
      <c r="S170" s="131" t="s">
        <v>615</v>
      </c>
      <c r="T170" s="131" t="s">
        <v>616</v>
      </c>
      <c r="U170" s="131" t="s">
        <v>617</v>
      </c>
      <c r="V170" s="133" t="s">
        <v>618</v>
      </c>
      <c r="W170" s="3"/>
      <c r="X170" s="134" t="s">
        <v>620</v>
      </c>
      <c r="Y170" s="132" t="s">
        <v>614</v>
      </c>
      <c r="Z170" s="131" t="s">
        <v>615</v>
      </c>
      <c r="AA170" s="131" t="s">
        <v>616</v>
      </c>
      <c r="AB170" s="131" t="s">
        <v>617</v>
      </c>
      <c r="AC170" s="133" t="s">
        <v>618</v>
      </c>
      <c r="AE170" s="103"/>
      <c r="AG170" s="131" t="s">
        <v>620</v>
      </c>
      <c r="AH170" s="132" t="s">
        <v>614</v>
      </c>
      <c r="AI170" s="131" t="s">
        <v>615</v>
      </c>
      <c r="AJ170" s="131" t="s">
        <v>616</v>
      </c>
      <c r="AK170" s="131" t="s">
        <v>617</v>
      </c>
      <c r="AL170" s="133" t="s">
        <v>618</v>
      </c>
      <c r="AN170" s="131" t="s">
        <v>620</v>
      </c>
      <c r="AO170" s="132" t="s">
        <v>614</v>
      </c>
      <c r="AP170" s="131" t="s">
        <v>615</v>
      </c>
      <c r="AQ170" s="131" t="s">
        <v>616</v>
      </c>
      <c r="AR170" s="131" t="s">
        <v>617</v>
      </c>
      <c r="AS170" s="133" t="s">
        <v>618</v>
      </c>
    </row>
    <row r="171" spans="1:45" ht="12">
      <c r="A171" s="102"/>
      <c r="B171" s="29"/>
      <c r="C171" s="29"/>
      <c r="D171" s="25"/>
      <c r="E171" s="26"/>
      <c r="F171" s="26"/>
      <c r="G171" s="26"/>
      <c r="H171" s="27"/>
      <c r="I171" s="29"/>
      <c r="J171" s="26"/>
      <c r="K171" s="25"/>
      <c r="L171" s="26"/>
      <c r="M171" s="26"/>
      <c r="N171" s="26"/>
      <c r="O171" s="27"/>
      <c r="P171" s="26"/>
      <c r="Q171" s="26"/>
      <c r="R171" s="25"/>
      <c r="S171" s="26"/>
      <c r="T171" s="26"/>
      <c r="U171" s="26"/>
      <c r="V171" s="27"/>
      <c r="W171" s="26"/>
      <c r="X171" s="26"/>
      <c r="Y171" s="25"/>
      <c r="Z171" s="26"/>
      <c r="AA171" s="26"/>
      <c r="AB171" s="26"/>
      <c r="AC171" s="27"/>
      <c r="AE171" s="103"/>
      <c r="AG171" s="26"/>
      <c r="AH171" s="25"/>
      <c r="AI171" s="26"/>
      <c r="AJ171" s="26"/>
      <c r="AK171" s="26"/>
      <c r="AL171" s="27"/>
      <c r="AM171" s="26"/>
      <c r="AN171" s="26"/>
      <c r="AO171" s="25"/>
      <c r="AP171" s="26"/>
      <c r="AQ171" s="26"/>
      <c r="AR171" s="26"/>
      <c r="AS171" s="27"/>
    </row>
    <row r="172" spans="1:45" ht="12">
      <c r="A172" s="102"/>
      <c r="B172" s="14"/>
      <c r="C172" s="14"/>
      <c r="D172" s="23"/>
      <c r="H172" s="17"/>
      <c r="I172" s="14"/>
      <c r="K172" s="23"/>
      <c r="O172" s="17"/>
      <c r="R172" s="23"/>
      <c r="V172" s="17"/>
      <c r="Y172" s="23"/>
      <c r="AC172" s="17"/>
      <c r="AE172" s="103"/>
      <c r="AH172" s="23"/>
      <c r="AL172" s="17"/>
      <c r="AO172" s="23"/>
      <c r="AS172" s="17"/>
    </row>
    <row r="173" spans="1:31" ht="12.75" thickBot="1">
      <c r="A173" s="10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107"/>
    </row>
    <row r="174" spans="1:48" ht="16.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E174" s="28"/>
      <c r="AF174" s="28"/>
      <c r="AG174" s="28"/>
      <c r="AH174" s="28"/>
      <c r="AI174" s="28"/>
      <c r="AJ174" s="28"/>
      <c r="AK174" s="28"/>
      <c r="AL174" s="28"/>
      <c r="AM174" s="28"/>
      <c r="AN174" s="28"/>
      <c r="AO174" s="28"/>
      <c r="AP174" s="28"/>
      <c r="AQ174" s="28"/>
      <c r="AR174" s="28"/>
      <c r="AS174" s="28"/>
      <c r="AT174" s="28"/>
      <c r="AU174" s="28"/>
      <c r="AV174" s="28"/>
    </row>
    <row r="175" spans="1:48" ht="16.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E175" s="28"/>
      <c r="AF175" s="28"/>
      <c r="AG175" s="28"/>
      <c r="AH175" s="28"/>
      <c r="AI175" s="28"/>
      <c r="AJ175" s="28"/>
      <c r="AK175" s="28"/>
      <c r="AL175" s="28"/>
      <c r="AM175" s="28"/>
      <c r="AN175" s="28"/>
      <c r="AO175" s="28"/>
      <c r="AP175" s="28"/>
      <c r="AQ175" s="28"/>
      <c r="AR175" s="28"/>
      <c r="AS175" s="28"/>
      <c r="AT175" s="28"/>
      <c r="AU175" s="28"/>
      <c r="AV175" s="28"/>
    </row>
    <row r="176" spans="1:48" ht="15.75" customHeight="1">
      <c r="A176" s="28" t="s">
        <v>157</v>
      </c>
      <c r="B176" s="28">
        <v>393</v>
      </c>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E176" s="28"/>
      <c r="AF176" s="28"/>
      <c r="AG176" s="28"/>
      <c r="AH176" s="28"/>
      <c r="AI176" s="28"/>
      <c r="AJ176" s="28"/>
      <c r="AK176" s="28"/>
      <c r="AL176" s="28"/>
      <c r="AM176" s="28"/>
      <c r="AN176" s="28"/>
      <c r="AO176" s="28"/>
      <c r="AP176" s="28"/>
      <c r="AQ176" s="28"/>
      <c r="AR176" s="28"/>
      <c r="AS176" s="28"/>
      <c r="AT176" s="28"/>
      <c r="AU176" s="28"/>
      <c r="AV176" s="28"/>
    </row>
    <row r="177" spans="1:48" ht="16.5">
      <c r="A177" s="28" t="s">
        <v>158</v>
      </c>
      <c r="B177" s="28">
        <v>461</v>
      </c>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E177" s="28"/>
      <c r="AF177" s="28"/>
      <c r="AG177" s="28"/>
      <c r="AH177" s="28"/>
      <c r="AI177" s="28"/>
      <c r="AJ177" s="28"/>
      <c r="AK177" s="28"/>
      <c r="AL177" s="28"/>
      <c r="AM177" s="28"/>
      <c r="AN177" s="28"/>
      <c r="AO177" s="28"/>
      <c r="AP177" s="28"/>
      <c r="AQ177" s="28"/>
      <c r="AR177" s="28"/>
      <c r="AS177" s="28"/>
      <c r="AT177" s="28"/>
      <c r="AU177" s="28"/>
      <c r="AV177" s="28"/>
    </row>
    <row r="178" spans="1:48" ht="16.5">
      <c r="A178" s="28" t="s">
        <v>159</v>
      </c>
      <c r="B178" s="28">
        <f>COUNTA('world totals'!A1:A921)</f>
        <v>786</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E178" s="28"/>
      <c r="AF178" s="28"/>
      <c r="AG178" s="28"/>
      <c r="AH178" s="28"/>
      <c r="AI178" s="28"/>
      <c r="AJ178" s="28"/>
      <c r="AK178" s="28"/>
      <c r="AL178" s="28"/>
      <c r="AM178" s="28"/>
      <c r="AN178" s="28"/>
      <c r="AO178" s="28"/>
      <c r="AP178" s="28"/>
      <c r="AQ178" s="28"/>
      <c r="AR178" s="28"/>
      <c r="AS178" s="28"/>
      <c r="AT178" s="28"/>
      <c r="AU178" s="28"/>
      <c r="AV178" s="28"/>
    </row>
    <row r="179" spans="1:48" ht="16.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E179" s="28"/>
      <c r="AF179" s="28"/>
      <c r="AG179" s="28"/>
      <c r="AH179" s="28"/>
      <c r="AI179" s="28"/>
      <c r="AJ179" s="28"/>
      <c r="AK179" s="28"/>
      <c r="AL179" s="28"/>
      <c r="AM179" s="28"/>
      <c r="AN179" s="28"/>
      <c r="AO179" s="28"/>
      <c r="AP179" s="28"/>
      <c r="AQ179" s="28"/>
      <c r="AR179" s="28"/>
      <c r="AS179" s="28"/>
      <c r="AT179" s="28"/>
      <c r="AU179" s="28"/>
      <c r="AV179" s="28"/>
    </row>
    <row r="180" spans="1:48" ht="16.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E180" s="28"/>
      <c r="AF180" s="28"/>
      <c r="AG180" s="28"/>
      <c r="AH180" s="28"/>
      <c r="AI180" s="28"/>
      <c r="AJ180" s="28"/>
      <c r="AK180" s="28"/>
      <c r="AL180" s="28"/>
      <c r="AM180" s="28"/>
      <c r="AN180" s="28"/>
      <c r="AO180" s="28"/>
      <c r="AP180" s="28"/>
      <c r="AQ180" s="28"/>
      <c r="AR180" s="28"/>
      <c r="AS180" s="28"/>
      <c r="AT180" s="28"/>
      <c r="AU180" s="28"/>
      <c r="AV180" s="28"/>
    </row>
    <row r="181" spans="1:48" ht="16.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E181" s="28"/>
      <c r="AF181" s="28"/>
      <c r="AG181" s="28"/>
      <c r="AH181" s="28"/>
      <c r="AI181" s="28"/>
      <c r="AJ181" s="28"/>
      <c r="AK181" s="28"/>
      <c r="AL181" s="28"/>
      <c r="AM181" s="28"/>
      <c r="AN181" s="28"/>
      <c r="AO181" s="28"/>
      <c r="AP181" s="28"/>
      <c r="AQ181" s="28"/>
      <c r="AR181" s="28"/>
      <c r="AS181" s="28"/>
      <c r="AT181" s="28"/>
      <c r="AU181" s="28"/>
      <c r="AV181" s="28"/>
    </row>
    <row r="182" spans="1:48" ht="16.5">
      <c r="A182" s="28" t="s">
        <v>160</v>
      </c>
      <c r="B182" s="28" t="s">
        <v>161</v>
      </c>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E182" s="28"/>
      <c r="AF182" s="28"/>
      <c r="AG182" s="28"/>
      <c r="AH182" s="28"/>
      <c r="AI182" s="28"/>
      <c r="AJ182" s="28"/>
      <c r="AK182" s="28"/>
      <c r="AL182" s="28"/>
      <c r="AM182" s="28"/>
      <c r="AN182" s="28"/>
      <c r="AO182" s="28"/>
      <c r="AP182" s="28"/>
      <c r="AQ182" s="28"/>
      <c r="AR182" s="28"/>
      <c r="AS182" s="28"/>
      <c r="AT182" s="28"/>
      <c r="AU182" s="28"/>
      <c r="AV182" s="28"/>
    </row>
    <row r="183" spans="1:48" ht="16.5">
      <c r="A183" s="28"/>
      <c r="B183" s="28" t="s">
        <v>162</v>
      </c>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E183" s="28"/>
      <c r="AF183" s="28"/>
      <c r="AG183" s="28"/>
      <c r="AH183" s="28"/>
      <c r="AI183" s="28"/>
      <c r="AJ183" s="28"/>
      <c r="AK183" s="28"/>
      <c r="AL183" s="28"/>
      <c r="AM183" s="28"/>
      <c r="AN183" s="28"/>
      <c r="AO183" s="28"/>
      <c r="AP183" s="28"/>
      <c r="AQ183" s="28"/>
      <c r="AR183" s="28"/>
      <c r="AS183" s="28"/>
      <c r="AT183" s="28"/>
      <c r="AU183" s="28"/>
      <c r="AV183" s="28"/>
    </row>
    <row r="184" spans="1:48" ht="16.5">
      <c r="A184" s="28"/>
      <c r="B184" s="28" t="s">
        <v>163</v>
      </c>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E184" s="28"/>
      <c r="AF184" s="28"/>
      <c r="AG184" s="28"/>
      <c r="AH184" s="28"/>
      <c r="AI184" s="28"/>
      <c r="AJ184" s="28"/>
      <c r="AK184" s="28"/>
      <c r="AL184" s="28"/>
      <c r="AM184" s="28"/>
      <c r="AN184" s="28"/>
      <c r="AO184" s="28"/>
      <c r="AP184" s="28"/>
      <c r="AQ184" s="28"/>
      <c r="AR184" s="28"/>
      <c r="AS184" s="28"/>
      <c r="AT184" s="28"/>
      <c r="AU184" s="28"/>
      <c r="AV184" s="28"/>
    </row>
    <row r="185" spans="1:48" ht="16.5">
      <c r="A185" s="28"/>
      <c r="B185" s="28" t="s">
        <v>164</v>
      </c>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E185" s="28"/>
      <c r="AF185" s="28"/>
      <c r="AG185" s="28"/>
      <c r="AH185" s="28"/>
      <c r="AI185" s="28"/>
      <c r="AJ185" s="28"/>
      <c r="AK185" s="28"/>
      <c r="AL185" s="28"/>
      <c r="AM185" s="28"/>
      <c r="AN185" s="28"/>
      <c r="AO185" s="28"/>
      <c r="AP185" s="28"/>
      <c r="AQ185" s="28"/>
      <c r="AR185" s="28"/>
      <c r="AS185" s="28"/>
      <c r="AT185" s="28"/>
      <c r="AU185" s="28"/>
      <c r="AV185" s="28"/>
    </row>
    <row r="186" spans="1:48" ht="16.5">
      <c r="A186" s="28"/>
      <c r="B186" s="28" t="s">
        <v>165</v>
      </c>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E186" s="28"/>
      <c r="AF186" s="28"/>
      <c r="AG186" s="28"/>
      <c r="AH186" s="28"/>
      <c r="AI186" s="28"/>
      <c r="AJ186" s="28"/>
      <c r="AK186" s="28"/>
      <c r="AL186" s="28"/>
      <c r="AM186" s="28"/>
      <c r="AN186" s="28"/>
      <c r="AO186" s="28"/>
      <c r="AP186" s="28"/>
      <c r="AQ186" s="28"/>
      <c r="AR186" s="28"/>
      <c r="AS186" s="28"/>
      <c r="AT186" s="28"/>
      <c r="AU186" s="28"/>
      <c r="AV186" s="28"/>
    </row>
    <row r="187" spans="1:48" ht="16.5">
      <c r="A187" s="28"/>
      <c r="B187" s="28" t="s">
        <v>166</v>
      </c>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E187" s="28"/>
      <c r="AF187" s="28"/>
      <c r="AG187" s="28"/>
      <c r="AH187" s="28"/>
      <c r="AI187" s="28"/>
      <c r="AJ187" s="28"/>
      <c r="AK187" s="28"/>
      <c r="AL187" s="28"/>
      <c r="AM187" s="28"/>
      <c r="AN187" s="28"/>
      <c r="AO187" s="28"/>
      <c r="AP187" s="28"/>
      <c r="AQ187" s="28"/>
      <c r="AR187" s="28"/>
      <c r="AS187" s="28"/>
      <c r="AT187" s="28"/>
      <c r="AU187" s="28"/>
      <c r="AV187" s="28"/>
    </row>
    <row r="188" spans="1:48" ht="16.5">
      <c r="A188" s="28"/>
      <c r="B188" s="28" t="s">
        <v>167</v>
      </c>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E188" s="28"/>
      <c r="AF188" s="28"/>
      <c r="AG188" s="28"/>
      <c r="AH188" s="28"/>
      <c r="AI188" s="28"/>
      <c r="AJ188" s="28"/>
      <c r="AK188" s="28"/>
      <c r="AL188" s="28"/>
      <c r="AM188" s="28"/>
      <c r="AN188" s="28"/>
      <c r="AO188" s="28"/>
      <c r="AP188" s="28"/>
      <c r="AQ188" s="28"/>
      <c r="AR188" s="28"/>
      <c r="AS188" s="28"/>
      <c r="AT188" s="28"/>
      <c r="AU188" s="28"/>
      <c r="AV188" s="28"/>
    </row>
    <row r="189" spans="1:48" ht="16.5">
      <c r="A189" s="28"/>
      <c r="B189" s="28" t="s">
        <v>168</v>
      </c>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E189" s="28"/>
      <c r="AF189" s="28"/>
      <c r="AG189" s="28"/>
      <c r="AH189" s="28"/>
      <c r="AI189" s="28"/>
      <c r="AJ189" s="28"/>
      <c r="AK189" s="28"/>
      <c r="AL189" s="28"/>
      <c r="AM189" s="28"/>
      <c r="AN189" s="28"/>
      <c r="AO189" s="28"/>
      <c r="AP189" s="28"/>
      <c r="AQ189" s="28"/>
      <c r="AR189" s="28"/>
      <c r="AS189" s="28"/>
      <c r="AT189" s="28"/>
      <c r="AU189" s="28"/>
      <c r="AV189" s="28"/>
    </row>
    <row r="190" spans="1:48" ht="16.5">
      <c r="A190" s="28"/>
      <c r="B190" s="28" t="s">
        <v>169</v>
      </c>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E190" s="28"/>
      <c r="AF190" s="28"/>
      <c r="AG190" s="28"/>
      <c r="AH190" s="28"/>
      <c r="AI190" s="28"/>
      <c r="AJ190" s="28"/>
      <c r="AK190" s="28"/>
      <c r="AL190" s="28"/>
      <c r="AM190" s="28"/>
      <c r="AN190" s="28"/>
      <c r="AO190" s="28"/>
      <c r="AP190" s="28"/>
      <c r="AQ190" s="28"/>
      <c r="AR190" s="28"/>
      <c r="AS190" s="28"/>
      <c r="AT190" s="28"/>
      <c r="AU190" s="28"/>
      <c r="AV190" s="28"/>
    </row>
    <row r="191" spans="1:48" ht="16.5">
      <c r="A191" s="28"/>
      <c r="B191" s="28" t="str">
        <f>"/RVservice_title~a:a"&amp;FIXED($B$176,0,TRUE)&amp;"~"</f>
        <v>/RVservice_title~a:a393~</v>
      </c>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E191" s="28"/>
      <c r="AF191" s="28"/>
      <c r="AG191" s="28"/>
      <c r="AH191" s="28"/>
      <c r="AI191" s="28"/>
      <c r="AJ191" s="28"/>
      <c r="AK191" s="28"/>
      <c r="AL191" s="28"/>
      <c r="AM191" s="28"/>
      <c r="AN191" s="28"/>
      <c r="AO191" s="28"/>
      <c r="AP191" s="28"/>
      <c r="AQ191" s="28"/>
      <c r="AR191" s="28"/>
      <c r="AS191" s="28"/>
      <c r="AT191" s="28"/>
      <c r="AU191" s="28"/>
      <c r="AV191" s="28"/>
    </row>
    <row r="192" spans="1:48" ht="16.5">
      <c r="A192" s="28"/>
      <c r="B192" s="28" t="str">
        <f>":SCservice_Title~a:a"&amp;FIXED($B$176,0,TRUE)&amp;"~"</f>
        <v>:SCservice_Title~a:a393~</v>
      </c>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E192" s="28"/>
      <c r="AF192" s="28"/>
      <c r="AG192" s="28"/>
      <c r="AH192" s="28"/>
      <c r="AI192" s="28"/>
      <c r="AJ192" s="28"/>
      <c r="AK192" s="28"/>
      <c r="AL192" s="28"/>
      <c r="AM192" s="28"/>
      <c r="AN192" s="28"/>
      <c r="AO192" s="28"/>
      <c r="AP192" s="28"/>
      <c r="AQ192" s="28"/>
      <c r="AR192" s="28"/>
      <c r="AS192" s="28"/>
      <c r="AT192" s="28"/>
      <c r="AU192" s="28"/>
      <c r="AV192" s="28"/>
    </row>
    <row r="193" spans="1:48" ht="16.5">
      <c r="A193" s="28"/>
      <c r="B193" s="28" t="str">
        <f>"{GOTO}a:A"&amp;FIXED($B$176,0,TRUE)&amp;"~"</f>
        <v>{GOTO}a:A393~</v>
      </c>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E193" s="28"/>
      <c r="AF193" s="28"/>
      <c r="AG193" s="28"/>
      <c r="AH193" s="28"/>
      <c r="AI193" s="28"/>
      <c r="AJ193" s="28"/>
      <c r="AK193" s="28"/>
      <c r="AL193" s="28"/>
      <c r="AM193" s="28"/>
      <c r="AN193" s="28"/>
      <c r="AO193" s="28"/>
      <c r="AP193" s="28"/>
      <c r="AQ193" s="28"/>
      <c r="AR193" s="28"/>
      <c r="AS193" s="28"/>
      <c r="AT193" s="28"/>
      <c r="AU193" s="28"/>
      <c r="AV193" s="28"/>
    </row>
    <row r="194" spans="1:48" ht="16.5">
      <c r="A194" s="28"/>
      <c r="B194" s="28" t="s">
        <v>170</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E194" s="28"/>
      <c r="AF194" s="28"/>
      <c r="AG194" s="28"/>
      <c r="AH194" s="28"/>
      <c r="AI194" s="28"/>
      <c r="AJ194" s="28"/>
      <c r="AK194" s="28"/>
      <c r="AL194" s="28"/>
      <c r="AM194" s="28"/>
      <c r="AN194" s="28"/>
      <c r="AO194" s="28"/>
      <c r="AP194" s="28"/>
      <c r="AQ194" s="28"/>
      <c r="AR194" s="28"/>
      <c r="AS194" s="28"/>
      <c r="AT194" s="28"/>
      <c r="AU194" s="28"/>
      <c r="AV194" s="28"/>
    </row>
    <row r="195" spans="1:48" ht="16.5">
      <c r="A195" s="28">
        <v>17</v>
      </c>
      <c r="B195" s="28" t="str">
        <f aca="true" t="shared" si="1" ref="B195:B211">":WRS~"&amp;FIXED(A195,0,TRUE)&amp;"~{d}"</f>
        <v>:WRS~17~{d}</v>
      </c>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E195" s="28"/>
      <c r="AF195" s="28"/>
      <c r="AG195" s="28"/>
      <c r="AH195" s="28"/>
      <c r="AI195" s="28"/>
      <c r="AJ195" s="28"/>
      <c r="AK195" s="28"/>
      <c r="AL195" s="28"/>
      <c r="AM195" s="28"/>
      <c r="AN195" s="28"/>
      <c r="AO195" s="28"/>
      <c r="AP195" s="28"/>
      <c r="AQ195" s="28"/>
      <c r="AR195" s="28"/>
      <c r="AS195" s="28"/>
      <c r="AT195" s="28"/>
      <c r="AU195" s="28"/>
      <c r="AV195" s="28"/>
    </row>
    <row r="196" spans="1:48" ht="16.5">
      <c r="A196" s="28">
        <v>3</v>
      </c>
      <c r="B196" s="28" t="str">
        <f t="shared" si="1"/>
        <v>:WRS~3~{d}</v>
      </c>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E196" s="28"/>
      <c r="AF196" s="28"/>
      <c r="AG196" s="28"/>
      <c r="AH196" s="28"/>
      <c r="AI196" s="28"/>
      <c r="AJ196" s="28"/>
      <c r="AK196" s="28"/>
      <c r="AL196" s="28"/>
      <c r="AM196" s="28"/>
      <c r="AN196" s="28"/>
      <c r="AO196" s="28"/>
      <c r="AP196" s="28"/>
      <c r="AQ196" s="28"/>
      <c r="AR196" s="28"/>
      <c r="AS196" s="28"/>
      <c r="AT196" s="28"/>
      <c r="AU196" s="28"/>
      <c r="AV196" s="28"/>
    </row>
    <row r="197" spans="1:48" ht="16.5">
      <c r="A197" s="28">
        <v>17</v>
      </c>
      <c r="B197" s="28" t="str">
        <f t="shared" si="1"/>
        <v>:WRS~17~{d}</v>
      </c>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E197" s="28"/>
      <c r="AF197" s="28"/>
      <c r="AG197" s="28"/>
      <c r="AH197" s="28"/>
      <c r="AI197" s="28"/>
      <c r="AJ197" s="28"/>
      <c r="AK197" s="28"/>
      <c r="AL197" s="28"/>
      <c r="AM197" s="28"/>
      <c r="AN197" s="28"/>
      <c r="AO197" s="28"/>
      <c r="AP197" s="28"/>
      <c r="AQ197" s="28"/>
      <c r="AR197" s="28"/>
      <c r="AS197" s="28"/>
      <c r="AT197" s="28"/>
      <c r="AU197" s="28"/>
      <c r="AV197" s="28"/>
    </row>
    <row r="198" spans="1:48" ht="16.5">
      <c r="A198" s="28">
        <v>3</v>
      </c>
      <c r="B198" s="28" t="str">
        <f t="shared" si="1"/>
        <v>:WRS~3~{d}</v>
      </c>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E198" s="28"/>
      <c r="AF198" s="28"/>
      <c r="AG198" s="28"/>
      <c r="AH198" s="28"/>
      <c r="AI198" s="28"/>
      <c r="AJ198" s="28"/>
      <c r="AK198" s="28"/>
      <c r="AL198" s="28"/>
      <c r="AM198" s="28"/>
      <c r="AN198" s="28"/>
      <c r="AO198" s="28"/>
      <c r="AP198" s="28"/>
      <c r="AQ198" s="28"/>
      <c r="AR198" s="28"/>
      <c r="AS198" s="28"/>
      <c r="AT198" s="28"/>
      <c r="AU198" s="28"/>
      <c r="AV198" s="28"/>
    </row>
    <row r="199" spans="1:48" ht="16.5">
      <c r="A199" s="28">
        <v>14</v>
      </c>
      <c r="B199" s="28" t="str">
        <f t="shared" si="1"/>
        <v>:WRS~14~{d}</v>
      </c>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E199" s="28"/>
      <c r="AF199" s="28"/>
      <c r="AG199" s="28"/>
      <c r="AH199" s="28"/>
      <c r="AI199" s="28"/>
      <c r="AJ199" s="28"/>
      <c r="AK199" s="28"/>
      <c r="AL199" s="28"/>
      <c r="AM199" s="28"/>
      <c r="AN199" s="28"/>
      <c r="AO199" s="28"/>
      <c r="AP199" s="28"/>
      <c r="AQ199" s="28"/>
      <c r="AR199" s="28"/>
      <c r="AS199" s="28"/>
      <c r="AT199" s="28"/>
      <c r="AU199" s="28"/>
      <c r="AV199" s="28"/>
    </row>
    <row r="200" spans="1:48" ht="16.5">
      <c r="A200" s="28">
        <v>3</v>
      </c>
      <c r="B200" s="28" t="str">
        <f t="shared" si="1"/>
        <v>:WRS~3~{d}</v>
      </c>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E200" s="28"/>
      <c r="AF200" s="28"/>
      <c r="AG200" s="28"/>
      <c r="AH200" s="28"/>
      <c r="AI200" s="28"/>
      <c r="AJ200" s="28"/>
      <c r="AK200" s="28"/>
      <c r="AL200" s="28"/>
      <c r="AM200" s="28"/>
      <c r="AN200" s="28"/>
      <c r="AO200" s="28"/>
      <c r="AP200" s="28"/>
      <c r="AQ200" s="28"/>
      <c r="AR200" s="28"/>
      <c r="AS200" s="28"/>
      <c r="AT200" s="28"/>
      <c r="AU200" s="28"/>
      <c r="AV200" s="28"/>
    </row>
    <row r="201" spans="1:48" ht="16.5">
      <c r="A201" s="28">
        <v>15</v>
      </c>
      <c r="B201" s="28" t="str">
        <f t="shared" si="1"/>
        <v>:WRS~15~{d}</v>
      </c>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E201" s="28"/>
      <c r="AF201" s="28"/>
      <c r="AG201" s="28"/>
      <c r="AH201" s="28"/>
      <c r="AI201" s="28"/>
      <c r="AJ201" s="28"/>
      <c r="AK201" s="28"/>
      <c r="AL201" s="28"/>
      <c r="AM201" s="28"/>
      <c r="AN201" s="28"/>
      <c r="AO201" s="28"/>
      <c r="AP201" s="28"/>
      <c r="AQ201" s="28"/>
      <c r="AR201" s="28"/>
      <c r="AS201" s="28"/>
      <c r="AT201" s="28"/>
      <c r="AU201" s="28"/>
      <c r="AV201" s="28"/>
    </row>
    <row r="202" spans="1:48" ht="16.5">
      <c r="A202" s="28">
        <v>3</v>
      </c>
      <c r="B202" s="28" t="str">
        <f t="shared" si="1"/>
        <v>:WRS~3~{d}</v>
      </c>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E202" s="28"/>
      <c r="AF202" s="28"/>
      <c r="AG202" s="28"/>
      <c r="AH202" s="28"/>
      <c r="AI202" s="28"/>
      <c r="AJ202" s="28"/>
      <c r="AK202" s="28"/>
      <c r="AL202" s="28"/>
      <c r="AM202" s="28"/>
      <c r="AN202" s="28"/>
      <c r="AO202" s="28"/>
      <c r="AP202" s="28"/>
      <c r="AQ202" s="28"/>
      <c r="AR202" s="28"/>
      <c r="AS202" s="28"/>
      <c r="AT202" s="28"/>
      <c r="AU202" s="28"/>
      <c r="AV202" s="28"/>
    </row>
    <row r="203" spans="1:48" ht="16.5">
      <c r="A203" s="28">
        <v>12</v>
      </c>
      <c r="B203" s="28" t="str">
        <f t="shared" si="1"/>
        <v>:WRS~12~{d}</v>
      </c>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E203" s="28"/>
      <c r="AF203" s="28"/>
      <c r="AG203" s="28"/>
      <c r="AH203" s="28"/>
      <c r="AI203" s="28"/>
      <c r="AJ203" s="28"/>
      <c r="AK203" s="28"/>
      <c r="AL203" s="28"/>
      <c r="AM203" s="28"/>
      <c r="AN203" s="28"/>
      <c r="AO203" s="28"/>
      <c r="AP203" s="28"/>
      <c r="AQ203" s="28"/>
      <c r="AR203" s="28"/>
      <c r="AS203" s="28"/>
      <c r="AT203" s="28"/>
      <c r="AU203" s="28"/>
      <c r="AV203" s="28"/>
    </row>
    <row r="204" spans="1:48" ht="16.5">
      <c r="A204" s="28">
        <v>12</v>
      </c>
      <c r="B204" s="28" t="str">
        <f t="shared" si="1"/>
        <v>:WRS~12~{d}</v>
      </c>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E204" s="28"/>
      <c r="AF204" s="28"/>
      <c r="AG204" s="28"/>
      <c r="AH204" s="28"/>
      <c r="AI204" s="28"/>
      <c r="AJ204" s="28"/>
      <c r="AK204" s="28"/>
      <c r="AL204" s="28"/>
      <c r="AM204" s="28"/>
      <c r="AN204" s="28"/>
      <c r="AO204" s="28"/>
      <c r="AP204" s="28"/>
      <c r="AQ204" s="28"/>
      <c r="AR204" s="28"/>
      <c r="AS204" s="28"/>
      <c r="AT204" s="28"/>
      <c r="AU204" s="28"/>
      <c r="AV204" s="28"/>
    </row>
    <row r="205" spans="1:48" ht="16.5">
      <c r="A205" s="28">
        <v>3</v>
      </c>
      <c r="B205" s="28" t="str">
        <f t="shared" si="1"/>
        <v>:WRS~3~{d}</v>
      </c>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E205" s="28"/>
      <c r="AF205" s="28"/>
      <c r="AG205" s="28"/>
      <c r="AH205" s="28"/>
      <c r="AI205" s="28"/>
      <c r="AJ205" s="28"/>
      <c r="AK205" s="28"/>
      <c r="AL205" s="28"/>
      <c r="AM205" s="28"/>
      <c r="AN205" s="28"/>
      <c r="AO205" s="28"/>
      <c r="AP205" s="28"/>
      <c r="AQ205" s="28"/>
      <c r="AR205" s="28"/>
      <c r="AS205" s="28"/>
      <c r="AT205" s="28"/>
      <c r="AU205" s="28"/>
      <c r="AV205" s="28"/>
    </row>
    <row r="206" spans="1:48" ht="16.5">
      <c r="A206" s="28">
        <v>3</v>
      </c>
      <c r="B206" s="28" t="str">
        <f t="shared" si="1"/>
        <v>:WRS~3~{d}</v>
      </c>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E206" s="28"/>
      <c r="AF206" s="28"/>
      <c r="AG206" s="28"/>
      <c r="AH206" s="28"/>
      <c r="AI206" s="28"/>
      <c r="AJ206" s="28"/>
      <c r="AK206" s="28"/>
      <c r="AL206" s="28"/>
      <c r="AM206" s="28"/>
      <c r="AN206" s="28"/>
      <c r="AO206" s="28"/>
      <c r="AP206" s="28"/>
      <c r="AQ206" s="28"/>
      <c r="AR206" s="28"/>
      <c r="AS206" s="28"/>
      <c r="AT206" s="28"/>
      <c r="AU206" s="28"/>
      <c r="AV206" s="28"/>
    </row>
    <row r="207" spans="1:48" ht="16.5">
      <c r="A207" s="28">
        <v>12</v>
      </c>
      <c r="B207" s="28" t="str">
        <f t="shared" si="1"/>
        <v>:WRS~12~{d}</v>
      </c>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E207" s="28"/>
      <c r="AF207" s="28"/>
      <c r="AG207" s="28"/>
      <c r="AH207" s="28"/>
      <c r="AI207" s="28"/>
      <c r="AJ207" s="28"/>
      <c r="AK207" s="28"/>
      <c r="AL207" s="28"/>
      <c r="AM207" s="28"/>
      <c r="AN207" s="28"/>
      <c r="AO207" s="28"/>
      <c r="AP207" s="28"/>
      <c r="AQ207" s="28"/>
      <c r="AR207" s="28"/>
      <c r="AS207" s="28"/>
      <c r="AT207" s="28"/>
      <c r="AU207" s="28"/>
      <c r="AV207" s="28"/>
    </row>
    <row r="208" spans="1:48" ht="16.5">
      <c r="A208" s="28">
        <v>3</v>
      </c>
      <c r="B208" s="28" t="str">
        <f t="shared" si="1"/>
        <v>:WRS~3~{d}</v>
      </c>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E208" s="28"/>
      <c r="AF208" s="28"/>
      <c r="AG208" s="28"/>
      <c r="AH208" s="28"/>
      <c r="AI208" s="28"/>
      <c r="AJ208" s="28"/>
      <c r="AK208" s="28"/>
      <c r="AL208" s="28"/>
      <c r="AM208" s="28"/>
      <c r="AN208" s="28"/>
      <c r="AO208" s="28"/>
      <c r="AP208" s="28"/>
      <c r="AQ208" s="28"/>
      <c r="AR208" s="28"/>
      <c r="AS208" s="28"/>
      <c r="AT208" s="28"/>
      <c r="AU208" s="28"/>
      <c r="AV208" s="28"/>
    </row>
    <row r="209" spans="1:48" ht="16.5">
      <c r="A209" s="28">
        <v>15</v>
      </c>
      <c r="B209" s="28" t="str">
        <f t="shared" si="1"/>
        <v>:WRS~15~{d}</v>
      </c>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E209" s="28"/>
      <c r="AF209" s="28"/>
      <c r="AG209" s="28"/>
      <c r="AH209" s="28"/>
      <c r="AI209" s="28"/>
      <c r="AJ209" s="28"/>
      <c r="AK209" s="28"/>
      <c r="AL209" s="28"/>
      <c r="AM209" s="28"/>
      <c r="AN209" s="28"/>
      <c r="AO209" s="28"/>
      <c r="AP209" s="28"/>
      <c r="AQ209" s="28"/>
      <c r="AR209" s="28"/>
      <c r="AS209" s="28"/>
      <c r="AT209" s="28"/>
      <c r="AU209" s="28"/>
      <c r="AV209" s="28"/>
    </row>
    <row r="210" spans="1:48" ht="16.5">
      <c r="A210" s="28">
        <v>3</v>
      </c>
      <c r="B210" s="28" t="str">
        <f t="shared" si="1"/>
        <v>:WRS~3~{d}</v>
      </c>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E210" s="28"/>
      <c r="AF210" s="28"/>
      <c r="AG210" s="28"/>
      <c r="AH210" s="28"/>
      <c r="AI210" s="28"/>
      <c r="AJ210" s="28"/>
      <c r="AK210" s="28"/>
      <c r="AL210" s="28"/>
      <c r="AM210" s="28"/>
      <c r="AN210" s="28"/>
      <c r="AO210" s="28"/>
      <c r="AP210" s="28"/>
      <c r="AQ210" s="28"/>
      <c r="AR210" s="28"/>
      <c r="AS210" s="28"/>
      <c r="AT210" s="28"/>
      <c r="AU210" s="28"/>
      <c r="AV210" s="28"/>
    </row>
    <row r="211" spans="1:48" ht="16.5">
      <c r="A211" s="28">
        <v>5</v>
      </c>
      <c r="B211" s="28" t="str">
        <f t="shared" si="1"/>
        <v>:WRS~5~{d}</v>
      </c>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E211" s="28"/>
      <c r="AF211" s="28"/>
      <c r="AG211" s="28"/>
      <c r="AH211" s="28"/>
      <c r="AI211" s="28"/>
      <c r="AJ211" s="28"/>
      <c r="AK211" s="28"/>
      <c r="AL211" s="28"/>
      <c r="AM211" s="28"/>
      <c r="AN211" s="28"/>
      <c r="AO211" s="28"/>
      <c r="AP211" s="28"/>
      <c r="AQ211" s="28"/>
      <c r="AR211" s="28"/>
      <c r="AS211" s="28"/>
      <c r="AT211" s="28"/>
      <c r="AU211" s="28"/>
      <c r="AV211" s="28"/>
    </row>
    <row r="212" spans="1:48" ht="16.5" customHeight="1">
      <c r="A212" s="28"/>
      <c r="B212" s="28" t="s">
        <v>171</v>
      </c>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E212" s="28"/>
      <c r="AF212" s="28"/>
      <c r="AG212" s="28"/>
      <c r="AH212" s="28"/>
      <c r="AI212" s="28"/>
      <c r="AJ212" s="28"/>
      <c r="AK212" s="28"/>
      <c r="AL212" s="28"/>
      <c r="AM212" s="28"/>
      <c r="AN212" s="28"/>
      <c r="AO212" s="28"/>
      <c r="AP212" s="28"/>
      <c r="AQ212" s="28"/>
      <c r="AR212" s="28"/>
      <c r="AS212" s="28"/>
      <c r="AT212" s="28"/>
      <c r="AU212" s="28"/>
      <c r="AV212" s="28"/>
    </row>
    <row r="213" spans="1:48" ht="16.5">
      <c r="A213" s="28"/>
      <c r="B213" s="28" t="s">
        <v>172</v>
      </c>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E213" s="28"/>
      <c r="AF213" s="28"/>
      <c r="AG213" s="28"/>
      <c r="AH213" s="28"/>
      <c r="AI213" s="28"/>
      <c r="AJ213" s="28"/>
      <c r="AK213" s="28"/>
      <c r="AL213" s="28"/>
      <c r="AM213" s="28"/>
      <c r="AN213" s="28"/>
      <c r="AO213" s="28"/>
      <c r="AP213" s="28"/>
      <c r="AQ213" s="28"/>
      <c r="AR213" s="28"/>
      <c r="AS213" s="28"/>
      <c r="AT213" s="28"/>
      <c r="AU213" s="28"/>
      <c r="AV213" s="28"/>
    </row>
    <row r="214" spans="1:48" ht="16.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E214" s="28"/>
      <c r="AF214" s="28"/>
      <c r="AG214" s="28"/>
      <c r="AH214" s="28"/>
      <c r="AI214" s="28"/>
      <c r="AJ214" s="28"/>
      <c r="AK214" s="28"/>
      <c r="AL214" s="28"/>
      <c r="AM214" s="28"/>
      <c r="AN214" s="28"/>
      <c r="AO214" s="28"/>
      <c r="AP214" s="28"/>
      <c r="AQ214" s="28"/>
      <c r="AR214" s="28"/>
      <c r="AS214" s="28"/>
      <c r="AT214" s="28"/>
      <c r="AU214" s="28"/>
      <c r="AV214" s="28"/>
    </row>
    <row r="215" spans="1:48" ht="16.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E215" s="28"/>
      <c r="AF215" s="28"/>
      <c r="AG215" s="28"/>
      <c r="AH215" s="28"/>
      <c r="AI215" s="28"/>
      <c r="AJ215" s="28"/>
      <c r="AK215" s="28"/>
      <c r="AL215" s="28"/>
      <c r="AM215" s="28"/>
      <c r="AN215" s="28"/>
      <c r="AO215" s="28"/>
      <c r="AP215" s="28"/>
      <c r="AQ215" s="28"/>
      <c r="AR215" s="28"/>
      <c r="AS215" s="28"/>
      <c r="AT215" s="28"/>
      <c r="AU215" s="28"/>
      <c r="AV215" s="28"/>
    </row>
    <row r="216" spans="1:48" ht="16.5">
      <c r="A216" s="28" t="s">
        <v>173</v>
      </c>
      <c r="B216" s="28" t="s">
        <v>232</v>
      </c>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E216" s="28"/>
      <c r="AF216" s="28"/>
      <c r="AG216" s="28"/>
      <c r="AH216" s="28"/>
      <c r="AI216" s="28"/>
      <c r="AJ216" s="28"/>
      <c r="AK216" s="28"/>
      <c r="AL216" s="28"/>
      <c r="AM216" s="28"/>
      <c r="AN216" s="28"/>
      <c r="AO216" s="28"/>
      <c r="AP216" s="28"/>
      <c r="AQ216" s="28"/>
      <c r="AR216" s="28"/>
      <c r="AS216" s="28"/>
      <c r="AT216" s="28"/>
      <c r="AU216" s="28"/>
      <c r="AV216" s="28"/>
    </row>
    <row r="217" spans="1:48" ht="16.5">
      <c r="A217" s="28"/>
      <c r="B217" s="28" t="s">
        <v>164</v>
      </c>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E217" s="28"/>
      <c r="AF217" s="28"/>
      <c r="AG217" s="28"/>
      <c r="AH217" s="28"/>
      <c r="AI217" s="28"/>
      <c r="AJ217" s="28"/>
      <c r="AK217" s="28"/>
      <c r="AL217" s="28"/>
      <c r="AM217" s="28"/>
      <c r="AN217" s="28"/>
      <c r="AO217" s="28"/>
      <c r="AP217" s="28"/>
      <c r="AQ217" s="28"/>
      <c r="AR217" s="28"/>
      <c r="AS217" s="28"/>
      <c r="AT217" s="28"/>
      <c r="AU217" s="28"/>
      <c r="AV217" s="28"/>
    </row>
    <row r="218" spans="1:48" ht="16.5">
      <c r="A218" s="28"/>
      <c r="B218" s="28" t="str">
        <f>"{GOTO}a:A"&amp;FIXED($B$176,0,TRUE)&amp;"~"</f>
        <v>{GOTO}a:A393~</v>
      </c>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E218" s="28"/>
      <c r="AF218" s="28"/>
      <c r="AG218" s="28"/>
      <c r="AH218" s="28"/>
      <c r="AI218" s="28"/>
      <c r="AJ218" s="28"/>
      <c r="AK218" s="28"/>
      <c r="AL218" s="28"/>
      <c r="AM218" s="28"/>
      <c r="AN218" s="28"/>
      <c r="AO218" s="28"/>
      <c r="AP218" s="28"/>
      <c r="AQ218" s="28"/>
      <c r="AR218" s="28"/>
      <c r="AS218" s="28"/>
      <c r="AT218" s="28"/>
      <c r="AU218" s="28"/>
      <c r="AV218" s="28"/>
    </row>
    <row r="219" spans="1:48" ht="16.5">
      <c r="A219" s="28">
        <v>12</v>
      </c>
      <c r="B219" s="28" t="str">
        <f>":WRS~"&amp;FIXED(A219,0,TRUE)&amp;"~"</f>
        <v>:WRS~12~</v>
      </c>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E219" s="28"/>
      <c r="AF219" s="28"/>
      <c r="AG219" s="28"/>
      <c r="AH219" s="28"/>
      <c r="AI219" s="28"/>
      <c r="AJ219" s="28"/>
      <c r="AK219" s="28"/>
      <c r="AL219" s="28"/>
      <c r="AM219" s="28"/>
      <c r="AN219" s="28"/>
      <c r="AO219" s="28"/>
      <c r="AP219" s="28"/>
      <c r="AQ219" s="28"/>
      <c r="AR219" s="28"/>
      <c r="AS219" s="28"/>
      <c r="AT219" s="28"/>
      <c r="AU219" s="28"/>
      <c r="AV219" s="28"/>
    </row>
    <row r="220" spans="1:48" ht="16.5">
      <c r="A220" s="28"/>
      <c r="B220" s="28" t="str">
        <f>(":SC10line~a:A"&amp;FIXED($B$176,0,TRUE)&amp;"~")</f>
        <v>:SC10line~a:A393~</v>
      </c>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E220" s="28"/>
      <c r="AF220" s="28"/>
      <c r="AG220" s="28"/>
      <c r="AH220" s="28"/>
      <c r="AI220" s="28"/>
      <c r="AJ220" s="28"/>
      <c r="AK220" s="28"/>
      <c r="AL220" s="28"/>
      <c r="AM220" s="28"/>
      <c r="AN220" s="28"/>
      <c r="AO220" s="28"/>
      <c r="AP220" s="28"/>
      <c r="AQ220" s="28"/>
      <c r="AR220" s="28"/>
      <c r="AS220" s="28"/>
      <c r="AT220" s="28"/>
      <c r="AU220" s="28"/>
      <c r="AV220" s="28"/>
    </row>
    <row r="221" spans="1:48" ht="16.5">
      <c r="A221" s="28"/>
      <c r="B221" s="28" t="str">
        <f>":FLBa:a"&amp;FIXED($B$176,0,TRUE)&amp;"..a:as"&amp;FIXED($B$176,0,TRUE)&amp;"~"</f>
        <v>:FLBa:a393..a:as393~</v>
      </c>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E221" s="28"/>
      <c r="AF221" s="28"/>
      <c r="AG221" s="28"/>
      <c r="AH221" s="28"/>
      <c r="AI221" s="28"/>
      <c r="AJ221" s="28"/>
      <c r="AK221" s="28"/>
      <c r="AL221" s="28"/>
      <c r="AM221" s="28"/>
      <c r="AN221" s="28"/>
      <c r="AO221" s="28"/>
      <c r="AP221" s="28"/>
      <c r="AQ221" s="28"/>
      <c r="AR221" s="28"/>
      <c r="AS221" s="28"/>
      <c r="AT221" s="28"/>
      <c r="AU221" s="28"/>
      <c r="AV221" s="28"/>
    </row>
    <row r="222" spans="1:48" ht="16.5">
      <c r="A222" s="28"/>
      <c r="B222" s="28" t="str">
        <f>"{GOTO}a:A"&amp;FIXED($B$176+1,0,TRUE)&amp;"~"</f>
        <v>{GOTO}a:A394~</v>
      </c>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E222" s="28"/>
      <c r="AF222" s="28"/>
      <c r="AG222" s="28"/>
      <c r="AH222" s="28"/>
      <c r="AI222" s="28"/>
      <c r="AJ222" s="28"/>
      <c r="AK222" s="28"/>
      <c r="AL222" s="28"/>
      <c r="AM222" s="28"/>
      <c r="AN222" s="28"/>
      <c r="AO222" s="28"/>
      <c r="AP222" s="28"/>
      <c r="AQ222" s="28"/>
      <c r="AR222" s="28"/>
      <c r="AS222" s="28"/>
      <c r="AT222" s="28"/>
      <c r="AU222" s="28"/>
      <c r="AV222" s="28"/>
    </row>
    <row r="223" spans="1:48" ht="16.5">
      <c r="A223" s="28"/>
      <c r="B223" s="28" t="str">
        <f>"/RVservice_title~a:a"&amp;FIXED($B$176+1,0,TRUE)&amp;"~"</f>
        <v>/RVservice_title~a:a394~</v>
      </c>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E223" s="28"/>
      <c r="AF223" s="28"/>
      <c r="AG223" s="28"/>
      <c r="AH223" s="28"/>
      <c r="AI223" s="28"/>
      <c r="AJ223" s="28"/>
      <c r="AK223" s="28"/>
      <c r="AL223" s="28"/>
      <c r="AM223" s="28"/>
      <c r="AN223" s="28"/>
      <c r="AO223" s="28"/>
      <c r="AP223" s="28"/>
      <c r="AQ223" s="28"/>
      <c r="AR223" s="28"/>
      <c r="AS223" s="28"/>
      <c r="AT223" s="28"/>
      <c r="AU223" s="28"/>
      <c r="AV223" s="28"/>
    </row>
    <row r="224" spans="1:48" ht="16.5">
      <c r="A224" s="28"/>
      <c r="B224" s="28" t="str">
        <f>":SCservice_Title~a:a"&amp;FIXED($B$176+1,0,TRUE)&amp;"~"</f>
        <v>:SCservice_Title~a:a394~</v>
      </c>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E224" s="28"/>
      <c r="AF224" s="28"/>
      <c r="AG224" s="28"/>
      <c r="AH224" s="28"/>
      <c r="AI224" s="28"/>
      <c r="AJ224" s="28"/>
      <c r="AK224" s="28"/>
      <c r="AL224" s="28"/>
      <c r="AM224" s="28"/>
      <c r="AN224" s="28"/>
      <c r="AO224" s="28"/>
      <c r="AP224" s="28"/>
      <c r="AQ224" s="28"/>
      <c r="AR224" s="28"/>
      <c r="AS224" s="28"/>
      <c r="AT224" s="28"/>
      <c r="AU224" s="28"/>
      <c r="AV224" s="28"/>
    </row>
    <row r="225" spans="1:48" ht="16.5">
      <c r="A225" s="28"/>
      <c r="B225" s="28" t="s">
        <v>170</v>
      </c>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E225" s="28"/>
      <c r="AF225" s="28"/>
      <c r="AG225" s="28"/>
      <c r="AH225" s="28"/>
      <c r="AI225" s="28"/>
      <c r="AJ225" s="28"/>
      <c r="AK225" s="28"/>
      <c r="AL225" s="28"/>
      <c r="AM225" s="28"/>
      <c r="AN225" s="28"/>
      <c r="AO225" s="28"/>
      <c r="AP225" s="28"/>
      <c r="AQ225" s="28"/>
      <c r="AR225" s="28"/>
      <c r="AS225" s="28"/>
      <c r="AT225" s="28"/>
      <c r="AU225" s="28"/>
      <c r="AV225" s="28"/>
    </row>
    <row r="226" spans="1:48" ht="16.5">
      <c r="A226" s="28">
        <v>17</v>
      </c>
      <c r="B226" s="28" t="str">
        <f aca="true" t="shared" si="2" ref="B226:B242">":WRS~"&amp;FIXED(A226,0,TRUE)&amp;"~{d}"</f>
        <v>:WRS~17~{d}</v>
      </c>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E226" s="28"/>
      <c r="AF226" s="28"/>
      <c r="AG226" s="28"/>
      <c r="AH226" s="28"/>
      <c r="AI226" s="28"/>
      <c r="AJ226" s="28"/>
      <c r="AK226" s="28"/>
      <c r="AL226" s="28"/>
      <c r="AM226" s="28"/>
      <c r="AN226" s="28"/>
      <c r="AO226" s="28"/>
      <c r="AP226" s="28"/>
      <c r="AQ226" s="28"/>
      <c r="AR226" s="28"/>
      <c r="AS226" s="28"/>
      <c r="AT226" s="28"/>
      <c r="AU226" s="28"/>
      <c r="AV226" s="28"/>
    </row>
    <row r="227" spans="1:48" ht="16.5">
      <c r="A227" s="28">
        <v>3</v>
      </c>
      <c r="B227" s="28" t="str">
        <f t="shared" si="2"/>
        <v>:WRS~3~{d}</v>
      </c>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E227" s="28"/>
      <c r="AF227" s="28"/>
      <c r="AG227" s="28"/>
      <c r="AH227" s="28"/>
      <c r="AI227" s="28"/>
      <c r="AJ227" s="28"/>
      <c r="AK227" s="28"/>
      <c r="AL227" s="28"/>
      <c r="AM227" s="28"/>
      <c r="AN227" s="28"/>
      <c r="AO227" s="28"/>
      <c r="AP227" s="28"/>
      <c r="AQ227" s="28"/>
      <c r="AR227" s="28"/>
      <c r="AS227" s="28"/>
      <c r="AT227" s="28"/>
      <c r="AU227" s="28"/>
      <c r="AV227" s="28"/>
    </row>
    <row r="228" spans="1:48" ht="16.5">
      <c r="A228" s="28">
        <v>17</v>
      </c>
      <c r="B228" s="28" t="str">
        <f t="shared" si="2"/>
        <v>:WRS~17~{d}</v>
      </c>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E228" s="28"/>
      <c r="AF228" s="28"/>
      <c r="AG228" s="28"/>
      <c r="AH228" s="28"/>
      <c r="AI228" s="28"/>
      <c r="AJ228" s="28"/>
      <c r="AK228" s="28"/>
      <c r="AL228" s="28"/>
      <c r="AM228" s="28"/>
      <c r="AN228" s="28"/>
      <c r="AO228" s="28"/>
      <c r="AP228" s="28"/>
      <c r="AQ228" s="28"/>
      <c r="AR228" s="28"/>
      <c r="AS228" s="28"/>
      <c r="AT228" s="28"/>
      <c r="AU228" s="28"/>
      <c r="AV228" s="28"/>
    </row>
    <row r="229" spans="1:48" ht="16.5">
      <c r="A229" s="28">
        <v>3</v>
      </c>
      <c r="B229" s="28" t="str">
        <f t="shared" si="2"/>
        <v>:WRS~3~{d}</v>
      </c>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E229" s="28"/>
      <c r="AF229" s="28"/>
      <c r="AG229" s="28"/>
      <c r="AH229" s="28"/>
      <c r="AI229" s="28"/>
      <c r="AJ229" s="28"/>
      <c r="AK229" s="28"/>
      <c r="AL229" s="28"/>
      <c r="AM229" s="28"/>
      <c r="AN229" s="28"/>
      <c r="AO229" s="28"/>
      <c r="AP229" s="28"/>
      <c r="AQ229" s="28"/>
      <c r="AR229" s="28"/>
      <c r="AS229" s="28"/>
      <c r="AT229" s="28"/>
      <c r="AU229" s="28"/>
      <c r="AV229" s="28"/>
    </row>
    <row r="230" spans="1:48" ht="16.5">
      <c r="A230" s="28">
        <v>14</v>
      </c>
      <c r="B230" s="28" t="str">
        <f t="shared" si="2"/>
        <v>:WRS~14~{d}</v>
      </c>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E230" s="28"/>
      <c r="AF230" s="28"/>
      <c r="AG230" s="28"/>
      <c r="AH230" s="28"/>
      <c r="AI230" s="28"/>
      <c r="AJ230" s="28"/>
      <c r="AK230" s="28"/>
      <c r="AL230" s="28"/>
      <c r="AM230" s="28"/>
      <c r="AN230" s="28"/>
      <c r="AO230" s="28"/>
      <c r="AP230" s="28"/>
      <c r="AQ230" s="28"/>
      <c r="AR230" s="28"/>
      <c r="AS230" s="28"/>
      <c r="AT230" s="28"/>
      <c r="AU230" s="28"/>
      <c r="AV230" s="28"/>
    </row>
    <row r="231" spans="1:48" ht="16.5">
      <c r="A231" s="28">
        <v>3</v>
      </c>
      <c r="B231" s="28" t="str">
        <f t="shared" si="2"/>
        <v>:WRS~3~{d}</v>
      </c>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E231" s="28"/>
      <c r="AF231" s="28"/>
      <c r="AG231" s="28"/>
      <c r="AH231" s="28"/>
      <c r="AI231" s="28"/>
      <c r="AJ231" s="28"/>
      <c r="AK231" s="28"/>
      <c r="AL231" s="28"/>
      <c r="AM231" s="28"/>
      <c r="AN231" s="28"/>
      <c r="AO231" s="28"/>
      <c r="AP231" s="28"/>
      <c r="AQ231" s="28"/>
      <c r="AR231" s="28"/>
      <c r="AS231" s="28"/>
      <c r="AT231" s="28"/>
      <c r="AU231" s="28"/>
      <c r="AV231" s="28"/>
    </row>
    <row r="232" spans="1:48" ht="16.5">
      <c r="A232" s="28">
        <v>15</v>
      </c>
      <c r="B232" s="28" t="str">
        <f t="shared" si="2"/>
        <v>:WRS~15~{d}</v>
      </c>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E232" s="28"/>
      <c r="AF232" s="28"/>
      <c r="AG232" s="28"/>
      <c r="AH232" s="28"/>
      <c r="AI232" s="28"/>
      <c r="AJ232" s="28"/>
      <c r="AK232" s="28"/>
      <c r="AL232" s="28"/>
      <c r="AM232" s="28"/>
      <c r="AN232" s="28"/>
      <c r="AO232" s="28"/>
      <c r="AP232" s="28"/>
      <c r="AQ232" s="28"/>
      <c r="AR232" s="28"/>
      <c r="AS232" s="28"/>
      <c r="AT232" s="28"/>
      <c r="AU232" s="28"/>
      <c r="AV232" s="28"/>
    </row>
    <row r="233" spans="1:48" ht="16.5">
      <c r="A233" s="28">
        <v>3</v>
      </c>
      <c r="B233" s="28" t="str">
        <f t="shared" si="2"/>
        <v>:WRS~3~{d}</v>
      </c>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E233" s="28"/>
      <c r="AF233" s="28"/>
      <c r="AG233" s="28"/>
      <c r="AH233" s="28"/>
      <c r="AI233" s="28"/>
      <c r="AJ233" s="28"/>
      <c r="AK233" s="28"/>
      <c r="AL233" s="28"/>
      <c r="AM233" s="28"/>
      <c r="AN233" s="28"/>
      <c r="AO233" s="28"/>
      <c r="AP233" s="28"/>
      <c r="AQ233" s="28"/>
      <c r="AR233" s="28"/>
      <c r="AS233" s="28"/>
      <c r="AT233" s="28"/>
      <c r="AU233" s="28"/>
      <c r="AV233" s="28"/>
    </row>
    <row r="234" spans="1:48" ht="16.5">
      <c r="A234" s="28">
        <v>12</v>
      </c>
      <c r="B234" s="28" t="str">
        <f t="shared" si="2"/>
        <v>:WRS~12~{d}</v>
      </c>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E234" s="28"/>
      <c r="AF234" s="28"/>
      <c r="AG234" s="28"/>
      <c r="AH234" s="28"/>
      <c r="AI234" s="28"/>
      <c r="AJ234" s="28"/>
      <c r="AK234" s="28"/>
      <c r="AL234" s="28"/>
      <c r="AM234" s="28"/>
      <c r="AN234" s="28"/>
      <c r="AO234" s="28"/>
      <c r="AP234" s="28"/>
      <c r="AQ234" s="28"/>
      <c r="AR234" s="28"/>
      <c r="AS234" s="28"/>
      <c r="AT234" s="28"/>
      <c r="AU234" s="28"/>
      <c r="AV234" s="28"/>
    </row>
    <row r="235" spans="1:48" ht="16.5">
      <c r="A235" s="28">
        <v>12</v>
      </c>
      <c r="B235" s="28" t="str">
        <f t="shared" si="2"/>
        <v>:WRS~12~{d}</v>
      </c>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E235" s="28"/>
      <c r="AF235" s="28"/>
      <c r="AG235" s="28"/>
      <c r="AH235" s="28"/>
      <c r="AI235" s="28"/>
      <c r="AJ235" s="28"/>
      <c r="AK235" s="28"/>
      <c r="AL235" s="28"/>
      <c r="AM235" s="28"/>
      <c r="AN235" s="28"/>
      <c r="AO235" s="28"/>
      <c r="AP235" s="28"/>
      <c r="AQ235" s="28"/>
      <c r="AR235" s="28"/>
      <c r="AS235" s="28"/>
      <c r="AT235" s="28"/>
      <c r="AU235" s="28"/>
      <c r="AV235" s="28"/>
    </row>
    <row r="236" spans="1:48" ht="16.5">
      <c r="A236" s="28">
        <v>3</v>
      </c>
      <c r="B236" s="28" t="str">
        <f t="shared" si="2"/>
        <v>:WRS~3~{d}</v>
      </c>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E236" s="28"/>
      <c r="AF236" s="28"/>
      <c r="AG236" s="28"/>
      <c r="AH236" s="28"/>
      <c r="AI236" s="28"/>
      <c r="AJ236" s="28"/>
      <c r="AK236" s="28"/>
      <c r="AL236" s="28"/>
      <c r="AM236" s="28"/>
      <c r="AN236" s="28"/>
      <c r="AO236" s="28"/>
      <c r="AP236" s="28"/>
      <c r="AQ236" s="28"/>
      <c r="AR236" s="28"/>
      <c r="AS236" s="28"/>
      <c r="AT236" s="28"/>
      <c r="AU236" s="28"/>
      <c r="AV236" s="28"/>
    </row>
    <row r="237" spans="1:48" ht="16.5">
      <c r="A237" s="28">
        <v>3</v>
      </c>
      <c r="B237" s="28" t="str">
        <f t="shared" si="2"/>
        <v>:WRS~3~{d}</v>
      </c>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E237" s="28"/>
      <c r="AF237" s="28"/>
      <c r="AG237" s="28"/>
      <c r="AH237" s="28"/>
      <c r="AI237" s="28"/>
      <c r="AJ237" s="28"/>
      <c r="AK237" s="28"/>
      <c r="AL237" s="28"/>
      <c r="AM237" s="28"/>
      <c r="AN237" s="28"/>
      <c r="AO237" s="28"/>
      <c r="AP237" s="28"/>
      <c r="AQ237" s="28"/>
      <c r="AR237" s="28"/>
      <c r="AS237" s="28"/>
      <c r="AT237" s="28"/>
      <c r="AU237" s="28"/>
      <c r="AV237" s="28"/>
    </row>
    <row r="238" spans="1:48" ht="16.5">
      <c r="A238" s="28">
        <v>12</v>
      </c>
      <c r="B238" s="28" t="str">
        <f t="shared" si="2"/>
        <v>:WRS~12~{d}</v>
      </c>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E238" s="28"/>
      <c r="AF238" s="28"/>
      <c r="AG238" s="28"/>
      <c r="AH238" s="28"/>
      <c r="AI238" s="28"/>
      <c r="AJ238" s="28"/>
      <c r="AK238" s="28"/>
      <c r="AL238" s="28"/>
      <c r="AM238" s="28"/>
      <c r="AN238" s="28"/>
      <c r="AO238" s="28"/>
      <c r="AP238" s="28"/>
      <c r="AQ238" s="28"/>
      <c r="AR238" s="28"/>
      <c r="AS238" s="28"/>
      <c r="AT238" s="28"/>
      <c r="AU238" s="28"/>
      <c r="AV238" s="28"/>
    </row>
    <row r="239" spans="1:48" ht="16.5">
      <c r="A239" s="28">
        <v>3</v>
      </c>
      <c r="B239" s="28" t="str">
        <f t="shared" si="2"/>
        <v>:WRS~3~{d}</v>
      </c>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E239" s="28"/>
      <c r="AF239" s="28"/>
      <c r="AG239" s="28"/>
      <c r="AH239" s="28"/>
      <c r="AI239" s="28"/>
      <c r="AJ239" s="28"/>
      <c r="AK239" s="28"/>
      <c r="AL239" s="28"/>
      <c r="AM239" s="28"/>
      <c r="AN239" s="28"/>
      <c r="AO239" s="28"/>
      <c r="AP239" s="28"/>
      <c r="AQ239" s="28"/>
      <c r="AR239" s="28"/>
      <c r="AS239" s="28"/>
      <c r="AT239" s="28"/>
      <c r="AU239" s="28"/>
      <c r="AV239" s="28"/>
    </row>
    <row r="240" spans="1:48" ht="16.5">
      <c r="A240" s="28">
        <v>15</v>
      </c>
      <c r="B240" s="28" t="str">
        <f t="shared" si="2"/>
        <v>:WRS~15~{d}</v>
      </c>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E240" s="28"/>
      <c r="AF240" s="28"/>
      <c r="AG240" s="28"/>
      <c r="AH240" s="28"/>
      <c r="AI240" s="28"/>
      <c r="AJ240" s="28"/>
      <c r="AK240" s="28"/>
      <c r="AL240" s="28"/>
      <c r="AM240" s="28"/>
      <c r="AN240" s="28"/>
      <c r="AO240" s="28"/>
      <c r="AP240" s="28"/>
      <c r="AQ240" s="28"/>
      <c r="AR240" s="28"/>
      <c r="AS240" s="28"/>
      <c r="AT240" s="28"/>
      <c r="AU240" s="28"/>
      <c r="AV240" s="28"/>
    </row>
    <row r="241" spans="1:48" ht="16.5">
      <c r="A241" s="28">
        <v>3</v>
      </c>
      <c r="B241" s="28" t="str">
        <f t="shared" si="2"/>
        <v>:WRS~3~{d}</v>
      </c>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E241" s="28"/>
      <c r="AF241" s="28"/>
      <c r="AG241" s="28"/>
      <c r="AH241" s="28"/>
      <c r="AI241" s="28"/>
      <c r="AJ241" s="28"/>
      <c r="AK241" s="28"/>
      <c r="AL241" s="28"/>
      <c r="AM241" s="28"/>
      <c r="AN241" s="28"/>
      <c r="AO241" s="28"/>
      <c r="AP241" s="28"/>
      <c r="AQ241" s="28"/>
      <c r="AR241" s="28"/>
      <c r="AS241" s="28"/>
      <c r="AT241" s="28"/>
      <c r="AU241" s="28"/>
      <c r="AV241" s="28"/>
    </row>
    <row r="242" spans="1:48" ht="16.5">
      <c r="A242" s="28">
        <v>5</v>
      </c>
      <c r="B242" s="28" t="str">
        <f t="shared" si="2"/>
        <v>:WRS~5~{d}</v>
      </c>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E242" s="28"/>
      <c r="AF242" s="28"/>
      <c r="AG242" s="28"/>
      <c r="AH242" s="28"/>
      <c r="AI242" s="28"/>
      <c r="AJ242" s="28"/>
      <c r="AK242" s="28"/>
      <c r="AL242" s="28"/>
      <c r="AM242" s="28"/>
      <c r="AN242" s="28"/>
      <c r="AO242" s="28"/>
      <c r="AP242" s="28"/>
      <c r="AQ242" s="28"/>
      <c r="AR242" s="28"/>
      <c r="AS242" s="28"/>
      <c r="AT242" s="28"/>
      <c r="AU242" s="28"/>
      <c r="AV242" s="28"/>
    </row>
    <row r="243" spans="1:48" ht="16.5">
      <c r="A243" s="28">
        <f>SUM(A226:A242)</f>
        <v>143</v>
      </c>
      <c r="B243" s="28" t="s">
        <v>171</v>
      </c>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E243" s="28"/>
      <c r="AF243" s="28"/>
      <c r="AG243" s="28"/>
      <c r="AH243" s="28"/>
      <c r="AI243" s="28"/>
      <c r="AJ243" s="28"/>
      <c r="AK243" s="28"/>
      <c r="AL243" s="28"/>
      <c r="AM243" s="28"/>
      <c r="AN243" s="28"/>
      <c r="AO243" s="28"/>
      <c r="AP243" s="28"/>
      <c r="AQ243" s="28"/>
      <c r="AR243" s="28"/>
      <c r="AS243" s="28"/>
      <c r="AT243" s="28"/>
      <c r="AU243" s="28"/>
      <c r="AV243" s="28"/>
    </row>
    <row r="244" spans="1:48" ht="16.5">
      <c r="A244" s="28"/>
      <c r="B244" s="28" t="s">
        <v>174</v>
      </c>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E244" s="28"/>
      <c r="AF244" s="28"/>
      <c r="AG244" s="28"/>
      <c r="AH244" s="28"/>
      <c r="AI244" s="28"/>
      <c r="AJ244" s="28"/>
      <c r="AK244" s="28"/>
      <c r="AL244" s="28"/>
      <c r="AM244" s="28"/>
      <c r="AN244" s="28"/>
      <c r="AO244" s="28"/>
      <c r="AP244" s="28"/>
      <c r="AQ244" s="28"/>
      <c r="AR244" s="28"/>
      <c r="AS244" s="28"/>
      <c r="AT244" s="28"/>
      <c r="AU244" s="28"/>
      <c r="AV244" s="28"/>
    </row>
    <row r="245" spans="1:48" ht="16.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E245" s="28"/>
      <c r="AF245" s="28"/>
      <c r="AG245" s="28"/>
      <c r="AH245" s="28"/>
      <c r="AI245" s="28"/>
      <c r="AJ245" s="28"/>
      <c r="AK245" s="28"/>
      <c r="AL245" s="28"/>
      <c r="AM245" s="28"/>
      <c r="AN245" s="28"/>
      <c r="AO245" s="28"/>
      <c r="AP245" s="28"/>
      <c r="AQ245" s="28"/>
      <c r="AR245" s="28"/>
      <c r="AS245" s="28"/>
      <c r="AT245" s="28"/>
      <c r="AU245" s="28"/>
      <c r="AV245" s="28"/>
    </row>
    <row r="246" spans="1:48" ht="16.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E246" s="28"/>
      <c r="AF246" s="28"/>
      <c r="AG246" s="28"/>
      <c r="AH246" s="28"/>
      <c r="AI246" s="28"/>
      <c r="AJ246" s="28"/>
      <c r="AK246" s="28"/>
      <c r="AL246" s="28"/>
      <c r="AM246" s="28"/>
      <c r="AN246" s="28"/>
      <c r="AO246" s="28"/>
      <c r="AP246" s="28"/>
      <c r="AQ246" s="28"/>
      <c r="AR246" s="28"/>
      <c r="AS246" s="28"/>
      <c r="AT246" s="28"/>
      <c r="AU246" s="28"/>
      <c r="AV246" s="28"/>
    </row>
    <row r="247" spans="1:48" ht="16.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E247" s="28"/>
      <c r="AF247" s="28"/>
      <c r="AG247" s="28"/>
      <c r="AH247" s="28"/>
      <c r="AI247" s="28"/>
      <c r="AJ247" s="28"/>
      <c r="AK247" s="28"/>
      <c r="AL247" s="28"/>
      <c r="AM247" s="28"/>
      <c r="AN247" s="28"/>
      <c r="AO247" s="28"/>
      <c r="AP247" s="28"/>
      <c r="AQ247" s="28"/>
      <c r="AR247" s="28"/>
      <c r="AS247" s="28"/>
      <c r="AT247" s="28"/>
      <c r="AU247" s="28"/>
      <c r="AV247" s="28"/>
    </row>
    <row r="248" spans="1:48" ht="16.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E248" s="28"/>
      <c r="AF248" s="28"/>
      <c r="AG248" s="28"/>
      <c r="AH248" s="28"/>
      <c r="AI248" s="28"/>
      <c r="AJ248" s="28"/>
      <c r="AK248" s="28"/>
      <c r="AL248" s="28"/>
      <c r="AM248" s="28"/>
      <c r="AN248" s="28"/>
      <c r="AO248" s="28"/>
      <c r="AP248" s="28"/>
      <c r="AQ248" s="28"/>
      <c r="AR248" s="28"/>
      <c r="AS248" s="28"/>
      <c r="AT248" s="28"/>
      <c r="AU248" s="28"/>
      <c r="AV248" s="28"/>
    </row>
    <row r="249" spans="1:48" ht="16.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E249" s="28"/>
      <c r="AF249" s="28"/>
      <c r="AG249" s="28"/>
      <c r="AH249" s="28"/>
      <c r="AI249" s="28"/>
      <c r="AJ249" s="28"/>
      <c r="AK249" s="28"/>
      <c r="AL249" s="28"/>
      <c r="AM249" s="28"/>
      <c r="AN249" s="28"/>
      <c r="AO249" s="28"/>
      <c r="AP249" s="28"/>
      <c r="AQ249" s="28"/>
      <c r="AR249" s="28"/>
      <c r="AS249" s="28"/>
      <c r="AT249" s="28"/>
      <c r="AU249" s="28"/>
      <c r="AV249" s="28"/>
    </row>
    <row r="250" spans="1:48" ht="16.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E250" s="28"/>
      <c r="AF250" s="28"/>
      <c r="AG250" s="28"/>
      <c r="AH250" s="28"/>
      <c r="AI250" s="28"/>
      <c r="AJ250" s="28"/>
      <c r="AK250" s="28"/>
      <c r="AL250" s="28"/>
      <c r="AM250" s="28"/>
      <c r="AN250" s="28"/>
      <c r="AO250" s="28"/>
      <c r="AP250" s="28"/>
      <c r="AQ250" s="28"/>
      <c r="AR250" s="28"/>
      <c r="AS250" s="28"/>
      <c r="AT250" s="28"/>
      <c r="AU250" s="28"/>
      <c r="AV250" s="28"/>
    </row>
    <row r="251" spans="1:48" ht="16.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E251" s="28"/>
      <c r="AF251" s="28"/>
      <c r="AG251" s="28"/>
      <c r="AH251" s="28"/>
      <c r="AI251" s="28"/>
      <c r="AJ251" s="28"/>
      <c r="AK251" s="28"/>
      <c r="AL251" s="28"/>
      <c r="AM251" s="28"/>
      <c r="AN251" s="28"/>
      <c r="AO251" s="28"/>
      <c r="AP251" s="28"/>
      <c r="AQ251" s="28"/>
      <c r="AR251" s="28"/>
      <c r="AS251" s="28"/>
      <c r="AT251" s="28"/>
      <c r="AU251" s="28"/>
      <c r="AV251" s="28"/>
    </row>
    <row r="252" spans="1:48" ht="16.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E252" s="28"/>
      <c r="AF252" s="28"/>
      <c r="AG252" s="28"/>
      <c r="AH252" s="28"/>
      <c r="AI252" s="28"/>
      <c r="AJ252" s="28"/>
      <c r="AK252" s="28"/>
      <c r="AL252" s="28"/>
      <c r="AM252" s="28"/>
      <c r="AN252" s="28"/>
      <c r="AO252" s="28"/>
      <c r="AP252" s="28"/>
      <c r="AQ252" s="28"/>
      <c r="AR252" s="28"/>
      <c r="AS252" s="28"/>
      <c r="AT252" s="28"/>
      <c r="AU252" s="28"/>
      <c r="AV252" s="28"/>
    </row>
    <row r="253" spans="1:48" ht="16.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E253" s="28"/>
      <c r="AF253" s="28"/>
      <c r="AG253" s="28"/>
      <c r="AH253" s="28"/>
      <c r="AI253" s="28"/>
      <c r="AJ253" s="28"/>
      <c r="AK253" s="28"/>
      <c r="AL253" s="28"/>
      <c r="AM253" s="28"/>
      <c r="AN253" s="28"/>
      <c r="AO253" s="28"/>
      <c r="AP253" s="28"/>
      <c r="AQ253" s="28"/>
      <c r="AR253" s="28"/>
      <c r="AS253" s="28"/>
      <c r="AT253" s="28"/>
      <c r="AU253" s="28"/>
      <c r="AV253" s="28"/>
    </row>
    <row r="254" spans="1:48" ht="16.5">
      <c r="A254" s="28"/>
      <c r="B254" s="28"/>
      <c r="C254" s="28" t="s">
        <v>175</v>
      </c>
      <c r="D254" s="28"/>
      <c r="E254" s="28"/>
      <c r="F254" s="28"/>
      <c r="G254" s="28"/>
      <c r="H254" s="28"/>
      <c r="I254" s="28"/>
      <c r="J254" s="28" t="s">
        <v>176</v>
      </c>
      <c r="K254" s="28"/>
      <c r="L254" s="28"/>
      <c r="M254" s="28"/>
      <c r="N254" s="28"/>
      <c r="O254" s="28"/>
      <c r="P254" s="28"/>
      <c r="Q254" s="28" t="s">
        <v>177</v>
      </c>
      <c r="R254" s="28"/>
      <c r="S254" s="28"/>
      <c r="T254" s="28"/>
      <c r="U254" s="28"/>
      <c r="V254" s="28"/>
      <c r="W254" s="28"/>
      <c r="X254" s="28"/>
      <c r="Y254" s="28"/>
      <c r="Z254" s="28"/>
      <c r="AA254" s="28"/>
      <c r="AB254" s="28"/>
      <c r="AC254" s="28"/>
      <c r="AE254" s="28"/>
      <c r="AF254" s="28"/>
      <c r="AG254" s="28"/>
      <c r="AH254" s="28"/>
      <c r="AI254" s="28"/>
      <c r="AJ254" s="28"/>
      <c r="AK254" s="28"/>
      <c r="AL254" s="28"/>
      <c r="AM254" s="28"/>
      <c r="AN254" s="28"/>
      <c r="AO254" s="28"/>
      <c r="AP254" s="28"/>
      <c r="AQ254" s="28"/>
      <c r="AR254" s="28"/>
      <c r="AS254" s="28"/>
      <c r="AT254" s="28"/>
      <c r="AU254" s="28"/>
      <c r="AV254" s="28"/>
    </row>
    <row r="255" spans="1:48" ht="18" thickBot="1">
      <c r="A255" s="28"/>
      <c r="B255" s="28"/>
      <c r="C255" s="134" t="s">
        <v>178</v>
      </c>
      <c r="D255" s="134" t="s">
        <v>614</v>
      </c>
      <c r="E255" s="134" t="s">
        <v>615</v>
      </c>
      <c r="F255" s="134" t="s">
        <v>616</v>
      </c>
      <c r="G255" s="134" t="s">
        <v>617</v>
      </c>
      <c r="H255" s="134" t="s">
        <v>618</v>
      </c>
      <c r="I255" s="28"/>
      <c r="J255" s="134" t="s">
        <v>179</v>
      </c>
      <c r="K255" s="134" t="s">
        <v>614</v>
      </c>
      <c r="L255" s="134" t="s">
        <v>615</v>
      </c>
      <c r="M255" s="134" t="s">
        <v>616</v>
      </c>
      <c r="N255" s="134" t="s">
        <v>617</v>
      </c>
      <c r="O255" s="134" t="s">
        <v>618</v>
      </c>
      <c r="P255" s="28"/>
      <c r="Q255" s="134" t="s">
        <v>179</v>
      </c>
      <c r="R255" s="134" t="s">
        <v>614</v>
      </c>
      <c r="S255" s="134" t="s">
        <v>615</v>
      </c>
      <c r="T255" s="134" t="s">
        <v>616</v>
      </c>
      <c r="U255" s="134" t="s">
        <v>617</v>
      </c>
      <c r="V255" s="134" t="s">
        <v>618</v>
      </c>
      <c r="W255" s="28"/>
      <c r="X255" s="28" t="s">
        <v>180</v>
      </c>
      <c r="Y255" s="134" t="s">
        <v>614</v>
      </c>
      <c r="Z255" s="134" t="s">
        <v>615</v>
      </c>
      <c r="AA255" s="134" t="s">
        <v>616</v>
      </c>
      <c r="AB255" s="134" t="s">
        <v>617</v>
      </c>
      <c r="AC255" s="134" t="s">
        <v>618</v>
      </c>
      <c r="AE255" s="28"/>
      <c r="AF255" s="28"/>
      <c r="AG255" s="28" t="s">
        <v>181</v>
      </c>
      <c r="AH255" s="28"/>
      <c r="AI255" s="28"/>
      <c r="AJ255" s="28"/>
      <c r="AK255" s="28"/>
      <c r="AL255" s="28"/>
      <c r="AM255" s="28"/>
      <c r="AN255" s="28" t="s">
        <v>182</v>
      </c>
      <c r="AO255" s="28"/>
      <c r="AP255" s="28"/>
      <c r="AQ255" s="28"/>
      <c r="AR255" s="28"/>
      <c r="AS255" s="28"/>
      <c r="AT255" s="28"/>
      <c r="AU255" s="28"/>
      <c r="AV255" s="28"/>
    </row>
    <row r="256" spans="1:46" ht="12">
      <c r="A256" s="99"/>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1"/>
      <c r="AF256" s="99"/>
      <c r="AG256" s="100"/>
      <c r="AH256" s="100"/>
      <c r="AI256" s="100"/>
      <c r="AJ256" s="100"/>
      <c r="AK256" s="100"/>
      <c r="AL256" s="100"/>
      <c r="AM256" s="100"/>
      <c r="AN256" s="100"/>
      <c r="AO256" s="100"/>
      <c r="AP256" s="100"/>
      <c r="AQ256" s="100"/>
      <c r="AR256" s="100"/>
      <c r="AS256" s="100"/>
      <c r="AT256" s="101"/>
    </row>
    <row r="257" spans="1:48" ht="12">
      <c r="A257" s="102" t="s">
        <v>183</v>
      </c>
      <c r="B257" s="14" t="e">
        <f>(D$111)</f>
        <v>#REF!</v>
      </c>
      <c r="C257" s="30" t="e">
        <f aca="true" t="shared" si="3" ref="C257:H257">(E$112)</f>
        <v>#REF!</v>
      </c>
      <c r="D257" s="31" t="e">
        <f t="shared" si="3"/>
        <v>#REF!</v>
      </c>
      <c r="E257" s="32" t="e">
        <f t="shared" si="3"/>
        <v>#REF!</v>
      </c>
      <c r="F257" s="32" t="e">
        <f t="shared" si="3"/>
        <v>#REF!</v>
      </c>
      <c r="G257" s="32" t="e">
        <f t="shared" si="3"/>
        <v>#REF!</v>
      </c>
      <c r="H257" s="33" t="e">
        <f t="shared" si="3"/>
        <v>#REF!</v>
      </c>
      <c r="I257" s="30"/>
      <c r="J257" s="34" t="e">
        <f aca="true" t="shared" si="4" ref="J257:O257">(L$112)</f>
        <v>#REF!</v>
      </c>
      <c r="K257" s="31" t="e">
        <f t="shared" si="4"/>
        <v>#REF!</v>
      </c>
      <c r="L257" s="32" t="e">
        <f t="shared" si="4"/>
        <v>#REF!</v>
      </c>
      <c r="M257" s="32" t="e">
        <f t="shared" si="4"/>
        <v>#REF!</v>
      </c>
      <c r="N257" s="32" t="e">
        <f t="shared" si="4"/>
        <v>#REF!</v>
      </c>
      <c r="O257" s="33" t="e">
        <f t="shared" si="4"/>
        <v>#REF!</v>
      </c>
      <c r="P257" s="34"/>
      <c r="Q257" s="34" t="e">
        <f aca="true" t="shared" si="5" ref="Q257:V257">(S$112)</f>
        <v>#REF!</v>
      </c>
      <c r="R257" s="31" t="e">
        <f t="shared" si="5"/>
        <v>#REF!</v>
      </c>
      <c r="S257" s="32" t="e">
        <f t="shared" si="5"/>
        <v>#REF!</v>
      </c>
      <c r="T257" s="32" t="e">
        <f t="shared" si="5"/>
        <v>#REF!</v>
      </c>
      <c r="U257" s="32" t="e">
        <f t="shared" si="5"/>
        <v>#REF!</v>
      </c>
      <c r="V257" s="33" t="e">
        <f t="shared" si="5"/>
        <v>#REF!</v>
      </c>
      <c r="W257" s="34"/>
      <c r="X257" s="35" t="e">
        <f aca="true" t="shared" si="6" ref="X257:AC257">(Z$112)</f>
        <v>#REF!</v>
      </c>
      <c r="Y257" s="31" t="e">
        <f t="shared" si="6"/>
        <v>#REF!</v>
      </c>
      <c r="Z257" s="32" t="e">
        <f t="shared" si="6"/>
        <v>#REF!</v>
      </c>
      <c r="AA257" s="32" t="e">
        <f t="shared" si="6"/>
        <v>#REF!</v>
      </c>
      <c r="AB257" s="32" t="e">
        <f t="shared" si="6"/>
        <v>#REF!</v>
      </c>
      <c r="AC257" s="33" t="e">
        <f t="shared" si="6"/>
        <v>#REF!</v>
      </c>
      <c r="AE257" s="108"/>
      <c r="AF257" s="109"/>
      <c r="AG257" s="35" t="e">
        <f aca="true" t="shared" si="7" ref="AG257:AL257">(AH$112)</f>
        <v>#REF!</v>
      </c>
      <c r="AH257" s="31" t="e">
        <f t="shared" si="7"/>
        <v>#REF!</v>
      </c>
      <c r="AI257" s="32" t="e">
        <f t="shared" si="7"/>
        <v>#REF!</v>
      </c>
      <c r="AJ257" s="32" t="e">
        <f t="shared" si="7"/>
        <v>#REF!</v>
      </c>
      <c r="AK257" s="32" t="e">
        <f t="shared" si="7"/>
        <v>#REF!</v>
      </c>
      <c r="AL257" s="33" t="e">
        <f t="shared" si="7"/>
        <v>#REF!</v>
      </c>
      <c r="AM257" s="35"/>
      <c r="AN257" s="32" t="e">
        <f aca="true" t="shared" si="8" ref="AN257:AS257">(AO$112)</f>
        <v>#REF!</v>
      </c>
      <c r="AO257" s="31" t="e">
        <f t="shared" si="8"/>
        <v>#REF!</v>
      </c>
      <c r="AP257" s="32" t="e">
        <f t="shared" si="8"/>
        <v>#REF!</v>
      </c>
      <c r="AQ257" s="32" t="e">
        <f t="shared" si="8"/>
        <v>#REF!</v>
      </c>
      <c r="AR257" s="32" t="e">
        <f t="shared" si="8"/>
        <v>#REF!</v>
      </c>
      <c r="AS257" s="33" t="e">
        <f t="shared" si="8"/>
        <v>#REF!</v>
      </c>
      <c r="AT257" s="110"/>
      <c r="AU257" s="32"/>
      <c r="AV257" s="32"/>
    </row>
    <row r="258" spans="1:46" ht="12.75" thickBot="1">
      <c r="A258" s="106"/>
      <c r="B258" s="6"/>
      <c r="C258" s="111"/>
      <c r="D258" s="112"/>
      <c r="E258" s="112"/>
      <c r="F258" s="112"/>
      <c r="G258" s="112"/>
      <c r="H258" s="112"/>
      <c r="I258" s="6"/>
      <c r="J258" s="111"/>
      <c r="K258" s="112"/>
      <c r="L258" s="112"/>
      <c r="M258" s="112"/>
      <c r="N258" s="112"/>
      <c r="O258" s="112"/>
      <c r="P258" s="6"/>
      <c r="Q258" s="111"/>
      <c r="R258" s="112"/>
      <c r="S258" s="112"/>
      <c r="T258" s="112"/>
      <c r="U258" s="112"/>
      <c r="V258" s="112"/>
      <c r="W258" s="6"/>
      <c r="X258" s="113"/>
      <c r="Y258" s="112"/>
      <c r="Z258" s="112"/>
      <c r="AA258" s="112"/>
      <c r="AB258" s="112"/>
      <c r="AC258" s="112"/>
      <c r="AD258" s="6"/>
      <c r="AE258" s="107"/>
      <c r="AF258" s="106"/>
      <c r="AG258" s="6"/>
      <c r="AH258" s="6"/>
      <c r="AI258" s="6"/>
      <c r="AJ258" s="6"/>
      <c r="AK258" s="6"/>
      <c r="AL258" s="6"/>
      <c r="AM258" s="6"/>
      <c r="AN258" s="6"/>
      <c r="AO258" s="6"/>
      <c r="AP258" s="6"/>
      <c r="AQ258" s="6"/>
      <c r="AR258" s="6"/>
      <c r="AS258" s="6"/>
      <c r="AT258" s="107"/>
    </row>
    <row r="259" spans="1:42" ht="16.5">
      <c r="A259" s="28"/>
      <c r="B259" s="28"/>
      <c r="C259" s="94"/>
      <c r="D259" s="86"/>
      <c r="E259" s="86"/>
      <c r="F259" s="86"/>
      <c r="G259" s="86"/>
      <c r="H259" s="86"/>
      <c r="I259" s="28"/>
      <c r="J259" s="94"/>
      <c r="K259" s="86"/>
      <c r="L259" s="86"/>
      <c r="M259" s="86"/>
      <c r="N259" s="86"/>
      <c r="O259" s="86"/>
      <c r="P259" s="28"/>
      <c r="Q259" s="94"/>
      <c r="R259" s="86"/>
      <c r="S259" s="86"/>
      <c r="T259" s="86"/>
      <c r="U259" s="86"/>
      <c r="V259" s="86"/>
      <c r="W259" s="28"/>
      <c r="X259" s="114"/>
      <c r="Y259" s="86"/>
      <c r="Z259" s="86"/>
      <c r="AA259" s="86"/>
      <c r="AB259" s="86"/>
      <c r="AC259" s="86"/>
      <c r="AE259" s="28"/>
      <c r="AF259" s="28"/>
      <c r="AG259" s="28"/>
      <c r="AH259" s="28"/>
      <c r="AI259" s="28"/>
      <c r="AJ259" s="28"/>
      <c r="AK259" s="28"/>
      <c r="AL259" s="28"/>
      <c r="AM259" s="28"/>
      <c r="AN259" s="28"/>
      <c r="AO259" s="28"/>
      <c r="AP259" s="28"/>
    </row>
    <row r="260" spans="1:42" ht="16.5">
      <c r="A260" s="28" t="s">
        <v>184</v>
      </c>
      <c r="B260" s="28" t="s">
        <v>232</v>
      </c>
      <c r="C260" s="94"/>
      <c r="D260" s="86"/>
      <c r="E260" s="86"/>
      <c r="F260" s="86"/>
      <c r="G260" s="86"/>
      <c r="H260" s="86"/>
      <c r="I260" s="28"/>
      <c r="J260" s="94"/>
      <c r="K260" s="86"/>
      <c r="L260" s="86"/>
      <c r="M260" s="86"/>
      <c r="N260" s="86"/>
      <c r="O260" s="86"/>
      <c r="P260" s="28"/>
      <c r="Q260" s="94"/>
      <c r="R260" s="86"/>
      <c r="S260" s="86"/>
      <c r="T260" s="86"/>
      <c r="U260" s="86"/>
      <c r="V260" s="86"/>
      <c r="W260" s="28"/>
      <c r="X260" s="114"/>
      <c r="Y260" s="86"/>
      <c r="Z260" s="86"/>
      <c r="AA260" s="86"/>
      <c r="AB260" s="86"/>
      <c r="AC260" s="86"/>
      <c r="AE260" s="28"/>
      <c r="AF260" s="28"/>
      <c r="AG260" s="28"/>
      <c r="AH260" s="28"/>
      <c r="AI260" s="28"/>
      <c r="AJ260" s="28"/>
      <c r="AK260" s="28"/>
      <c r="AL260" s="28"/>
      <c r="AM260" s="28"/>
      <c r="AN260" s="28"/>
      <c r="AO260" s="28"/>
      <c r="AP260" s="28"/>
    </row>
    <row r="261" spans="1:42" ht="16.5">
      <c r="A261" s="28"/>
      <c r="B261" s="28" t="s">
        <v>185</v>
      </c>
      <c r="C261" s="94"/>
      <c r="D261" s="86"/>
      <c r="E261" s="86"/>
      <c r="F261" s="86"/>
      <c r="G261" s="86"/>
      <c r="H261" s="86"/>
      <c r="I261" s="28"/>
      <c r="J261" s="94"/>
      <c r="K261" s="86"/>
      <c r="L261" s="86"/>
      <c r="M261" s="86"/>
      <c r="N261" s="86"/>
      <c r="O261" s="86"/>
      <c r="P261" s="28"/>
      <c r="Q261" s="94"/>
      <c r="R261" s="86"/>
      <c r="S261" s="86"/>
      <c r="T261" s="86"/>
      <c r="U261" s="86"/>
      <c r="V261" s="86"/>
      <c r="W261" s="28"/>
      <c r="X261" s="114"/>
      <c r="Y261" s="86"/>
      <c r="Z261" s="86"/>
      <c r="AA261" s="86"/>
      <c r="AB261" s="86"/>
      <c r="AC261" s="86"/>
      <c r="AE261" s="28"/>
      <c r="AF261" s="28"/>
      <c r="AG261" s="28"/>
      <c r="AH261" s="28"/>
      <c r="AI261" s="28"/>
      <c r="AJ261" s="28"/>
      <c r="AK261" s="28"/>
      <c r="AL261" s="28"/>
      <c r="AM261" s="28"/>
      <c r="AN261" s="28"/>
      <c r="AO261" s="28"/>
      <c r="AP261" s="28"/>
    </row>
    <row r="262" spans="1:42" ht="16.5">
      <c r="A262" s="28"/>
      <c r="B262" s="28" t="s">
        <v>232</v>
      </c>
      <c r="C262" s="94"/>
      <c r="D262" s="86"/>
      <c r="E262" s="86"/>
      <c r="F262" s="86"/>
      <c r="G262" s="86"/>
      <c r="H262" s="86"/>
      <c r="I262" s="28"/>
      <c r="J262" s="94"/>
      <c r="K262" s="86"/>
      <c r="L262" s="86"/>
      <c r="M262" s="86"/>
      <c r="N262" s="86"/>
      <c r="O262" s="86"/>
      <c r="P262" s="28"/>
      <c r="Q262" s="94"/>
      <c r="R262" s="86"/>
      <c r="S262" s="86"/>
      <c r="T262" s="86"/>
      <c r="U262" s="86"/>
      <c r="V262" s="86"/>
      <c r="W262" s="28"/>
      <c r="X262" s="114"/>
      <c r="Y262" s="86"/>
      <c r="Z262" s="86"/>
      <c r="AA262" s="86"/>
      <c r="AB262" s="86"/>
      <c r="AC262" s="86"/>
      <c r="AE262" s="28"/>
      <c r="AF262" s="28"/>
      <c r="AG262" s="28"/>
      <c r="AH262" s="28"/>
      <c r="AI262" s="28"/>
      <c r="AJ262" s="28"/>
      <c r="AK262" s="28"/>
      <c r="AL262" s="28"/>
      <c r="AM262" s="28"/>
      <c r="AN262" s="28"/>
      <c r="AO262" s="28"/>
      <c r="AP262" s="28"/>
    </row>
    <row r="263" spans="1:42" ht="16.5">
      <c r="A263" s="28"/>
      <c r="B263" s="28" t="str">
        <f>("/RV10line~a:A"&amp;FIXED($B$176,0,TRUE)&amp;"~")</f>
        <v>/RV10line~a:A393~</v>
      </c>
      <c r="C263" s="94"/>
      <c r="D263" s="28" t="str">
        <f>(":SC10line~a:A"&amp;FIXED($B$176,0,TRUE)&amp;"~")</f>
        <v>:SC10line~a:A393~</v>
      </c>
      <c r="E263" s="86"/>
      <c r="F263" s="86"/>
      <c r="G263" s="86"/>
      <c r="H263" s="86"/>
      <c r="I263" s="28"/>
      <c r="J263" s="94"/>
      <c r="K263" s="86"/>
      <c r="L263" s="86"/>
      <c r="M263" s="86"/>
      <c r="N263" s="86"/>
      <c r="O263" s="86"/>
      <c r="P263" s="28"/>
      <c r="Q263" s="94"/>
      <c r="R263" s="86"/>
      <c r="S263" s="86"/>
      <c r="T263" s="86"/>
      <c r="U263" s="86"/>
      <c r="V263" s="86"/>
      <c r="W263" s="28"/>
      <c r="X263" s="114"/>
      <c r="Y263" s="86"/>
      <c r="Z263" s="86"/>
      <c r="AA263" s="86"/>
      <c r="AB263" s="86"/>
      <c r="AC263" s="86"/>
      <c r="AE263" s="28"/>
      <c r="AF263" s="28"/>
      <c r="AG263" s="28"/>
      <c r="AH263" s="28"/>
      <c r="AI263" s="28"/>
      <c r="AJ263" s="28"/>
      <c r="AK263" s="28"/>
      <c r="AL263" s="28"/>
      <c r="AM263" s="28"/>
      <c r="AN263" s="28"/>
      <c r="AO263" s="28"/>
      <c r="AP263" s="28"/>
    </row>
    <row r="264" spans="1:42" ht="16.5">
      <c r="A264" s="28"/>
      <c r="B264" s="28" t="s">
        <v>186</v>
      </c>
      <c r="C264" s="94"/>
      <c r="D264" s="86"/>
      <c r="E264" s="86"/>
      <c r="F264" s="86"/>
      <c r="G264" s="86"/>
      <c r="H264" s="86"/>
      <c r="I264" s="28"/>
      <c r="J264" s="94"/>
      <c r="K264" s="86"/>
      <c r="L264" s="86"/>
      <c r="M264" s="86"/>
      <c r="N264" s="86"/>
      <c r="O264" s="86"/>
      <c r="P264" s="28"/>
      <c r="Q264" s="94"/>
      <c r="R264" s="86"/>
      <c r="S264" s="86"/>
      <c r="T264" s="86"/>
      <c r="U264" s="86"/>
      <c r="V264" s="86"/>
      <c r="W264" s="28"/>
      <c r="X264" s="114"/>
      <c r="Y264" s="86"/>
      <c r="Z264" s="86"/>
      <c r="AA264" s="86"/>
      <c r="AB264" s="86"/>
      <c r="AC264" s="86"/>
      <c r="AE264" s="28"/>
      <c r="AF264" s="28"/>
      <c r="AG264" s="28"/>
      <c r="AH264" s="28"/>
      <c r="AI264" s="28"/>
      <c r="AJ264" s="28"/>
      <c r="AK264" s="28"/>
      <c r="AL264" s="28"/>
      <c r="AM264" s="28"/>
      <c r="AN264" s="28"/>
      <c r="AO264" s="28"/>
      <c r="AP264" s="28"/>
    </row>
    <row r="265" spans="1:42" ht="16.5">
      <c r="A265" s="28"/>
      <c r="B265" s="28" t="s">
        <v>187</v>
      </c>
      <c r="C265" s="94"/>
      <c r="D265" s="86"/>
      <c r="E265" s="86"/>
      <c r="F265" s="86"/>
      <c r="G265" s="86"/>
      <c r="H265" s="86"/>
      <c r="I265" s="28"/>
      <c r="J265" s="94"/>
      <c r="K265" s="86"/>
      <c r="L265" s="86"/>
      <c r="M265" s="86"/>
      <c r="N265" s="86"/>
      <c r="O265" s="86"/>
      <c r="P265" s="28"/>
      <c r="Q265" s="94"/>
      <c r="R265" s="86"/>
      <c r="S265" s="86"/>
      <c r="T265" s="86"/>
      <c r="U265" s="86"/>
      <c r="V265" s="86"/>
      <c r="W265" s="28"/>
      <c r="X265" s="114"/>
      <c r="Y265" s="86"/>
      <c r="Z265" s="86"/>
      <c r="AA265" s="86"/>
      <c r="AB265" s="86"/>
      <c r="AC265" s="86"/>
      <c r="AE265" s="28"/>
      <c r="AF265" s="28"/>
      <c r="AG265" s="28"/>
      <c r="AH265" s="28"/>
      <c r="AI265" s="28"/>
      <c r="AJ265" s="28"/>
      <c r="AK265" s="28"/>
      <c r="AL265" s="28"/>
      <c r="AM265" s="28"/>
      <c r="AN265" s="28"/>
      <c r="AO265" s="28"/>
      <c r="AP265" s="28"/>
    </row>
    <row r="266" spans="1:42" ht="16.5">
      <c r="A266" s="28"/>
      <c r="B266" s="28" t="s">
        <v>188</v>
      </c>
      <c r="C266" s="94"/>
      <c r="D266" s="86"/>
      <c r="E266" s="86"/>
      <c r="F266" s="86"/>
      <c r="G266" s="86"/>
      <c r="H266" s="86"/>
      <c r="I266" s="28"/>
      <c r="J266" s="94"/>
      <c r="K266" s="86"/>
      <c r="L266" s="86"/>
      <c r="M266" s="86"/>
      <c r="N266" s="86"/>
      <c r="O266" s="86"/>
      <c r="P266" s="28"/>
      <c r="Q266" s="94"/>
      <c r="R266" s="86"/>
      <c r="S266" s="86"/>
      <c r="T266" s="86"/>
      <c r="U266" s="86"/>
      <c r="V266" s="86"/>
      <c r="W266" s="28"/>
      <c r="X266" s="114"/>
      <c r="Y266" s="86"/>
      <c r="Z266" s="86"/>
      <c r="AA266" s="86"/>
      <c r="AB266" s="86"/>
      <c r="AC266" s="86"/>
      <c r="AE266" s="28"/>
      <c r="AF266" s="28"/>
      <c r="AG266" s="28"/>
      <c r="AH266" s="28"/>
      <c r="AI266" s="28"/>
      <c r="AJ266" s="28"/>
      <c r="AK266" s="28"/>
      <c r="AL266" s="28"/>
      <c r="AM266" s="28"/>
      <c r="AN266" s="28"/>
      <c r="AO266" s="28"/>
      <c r="AP266" s="28"/>
    </row>
    <row r="267" spans="1:42" ht="16.5">
      <c r="A267" s="28"/>
      <c r="B267" s="28" t="s">
        <v>189</v>
      </c>
      <c r="C267" s="94"/>
      <c r="D267" s="86"/>
      <c r="E267" s="86"/>
      <c r="F267" s="86"/>
      <c r="G267" s="86"/>
      <c r="H267" s="86"/>
      <c r="I267" s="28"/>
      <c r="J267" s="94"/>
      <c r="K267" s="86"/>
      <c r="L267" s="86"/>
      <c r="M267" s="86"/>
      <c r="N267" s="86"/>
      <c r="O267" s="86"/>
      <c r="P267" s="28"/>
      <c r="Q267" s="94"/>
      <c r="R267" s="86"/>
      <c r="S267" s="86"/>
      <c r="T267" s="86"/>
      <c r="U267" s="86"/>
      <c r="V267" s="86"/>
      <c r="W267" s="28"/>
      <c r="X267" s="114"/>
      <c r="Y267" s="86"/>
      <c r="Z267" s="86"/>
      <c r="AA267" s="86"/>
      <c r="AB267" s="86"/>
      <c r="AC267" s="86"/>
      <c r="AE267" s="28"/>
      <c r="AF267" s="28"/>
      <c r="AG267" s="28"/>
      <c r="AH267" s="28"/>
      <c r="AI267" s="28"/>
      <c r="AJ267" s="28"/>
      <c r="AK267" s="28"/>
      <c r="AL267" s="28"/>
      <c r="AM267" s="28"/>
      <c r="AN267" s="28"/>
      <c r="AO267" s="28"/>
      <c r="AP267" s="28"/>
    </row>
    <row r="268" spans="1:42" ht="16.5">
      <c r="A268" s="28"/>
      <c r="B268" s="28"/>
      <c r="C268" s="94"/>
      <c r="D268" s="86"/>
      <c r="E268" s="86"/>
      <c r="F268" s="86"/>
      <c r="G268" s="86"/>
      <c r="H268" s="86"/>
      <c r="I268" s="28"/>
      <c r="J268" s="94"/>
      <c r="K268" s="86"/>
      <c r="L268" s="86"/>
      <c r="M268" s="86"/>
      <c r="N268" s="86"/>
      <c r="O268" s="86"/>
      <c r="P268" s="28"/>
      <c r="Q268" s="94"/>
      <c r="R268" s="86"/>
      <c r="S268" s="86"/>
      <c r="T268" s="86"/>
      <c r="U268" s="86"/>
      <c r="V268" s="86"/>
      <c r="W268" s="28"/>
      <c r="X268" s="114"/>
      <c r="Y268" s="86"/>
      <c r="Z268" s="86"/>
      <c r="AA268" s="86"/>
      <c r="AB268" s="86"/>
      <c r="AC268" s="86"/>
      <c r="AE268" s="28"/>
      <c r="AF268" s="28"/>
      <c r="AG268" s="28"/>
      <c r="AH268" s="28"/>
      <c r="AI268" s="28"/>
      <c r="AJ268" s="28"/>
      <c r="AK268" s="28"/>
      <c r="AL268" s="28"/>
      <c r="AM268" s="28"/>
      <c r="AN268" s="28"/>
      <c r="AO268" s="28"/>
      <c r="AP268" s="28"/>
    </row>
    <row r="269" spans="1:42" ht="16.5">
      <c r="A269" s="28"/>
      <c r="B269" s="28"/>
      <c r="C269" s="94"/>
      <c r="D269" s="86"/>
      <c r="E269" s="86"/>
      <c r="F269" s="86"/>
      <c r="G269" s="86"/>
      <c r="H269" s="86"/>
      <c r="I269" s="28"/>
      <c r="J269" s="94"/>
      <c r="K269" s="86"/>
      <c r="L269" s="86"/>
      <c r="M269" s="86"/>
      <c r="N269" s="86"/>
      <c r="O269" s="86"/>
      <c r="P269" s="28"/>
      <c r="Q269" s="94"/>
      <c r="R269" s="86"/>
      <c r="S269" s="86"/>
      <c r="T269" s="86"/>
      <c r="U269" s="86"/>
      <c r="V269" s="86"/>
      <c r="W269" s="28"/>
      <c r="X269" s="114"/>
      <c r="Y269" s="86"/>
      <c r="Z269" s="86"/>
      <c r="AA269" s="86"/>
      <c r="AB269" s="86"/>
      <c r="AC269" s="86"/>
      <c r="AE269" s="28"/>
      <c r="AF269" s="28"/>
      <c r="AG269" s="28"/>
      <c r="AH269" s="28"/>
      <c r="AI269" s="28"/>
      <c r="AJ269" s="28"/>
      <c r="AK269" s="28"/>
      <c r="AL269" s="28"/>
      <c r="AM269" s="28"/>
      <c r="AN269" s="28"/>
      <c r="AO269" s="28"/>
      <c r="AP269" s="28"/>
    </row>
    <row r="270" spans="1:42" ht="16.5">
      <c r="A270" s="28"/>
      <c r="B270" s="28"/>
      <c r="C270" s="94"/>
      <c r="D270" s="86"/>
      <c r="E270" s="86"/>
      <c r="F270" s="86"/>
      <c r="G270" s="86"/>
      <c r="H270" s="86"/>
      <c r="I270" s="28"/>
      <c r="J270" s="94"/>
      <c r="K270" s="86"/>
      <c r="L270" s="86"/>
      <c r="M270" s="86"/>
      <c r="N270" s="86"/>
      <c r="O270" s="86"/>
      <c r="P270" s="28"/>
      <c r="Q270" s="94"/>
      <c r="R270" s="86"/>
      <c r="S270" s="86"/>
      <c r="T270" s="86"/>
      <c r="U270" s="86"/>
      <c r="V270" s="86"/>
      <c r="W270" s="28"/>
      <c r="X270" s="114"/>
      <c r="Y270" s="86"/>
      <c r="Z270" s="86"/>
      <c r="AA270" s="86"/>
      <c r="AB270" s="86"/>
      <c r="AC270" s="86"/>
      <c r="AE270" s="28"/>
      <c r="AF270" s="28"/>
      <c r="AG270" s="28"/>
      <c r="AH270" s="28"/>
      <c r="AI270" s="28"/>
      <c r="AJ270" s="28"/>
      <c r="AK270" s="28"/>
      <c r="AL270" s="28"/>
      <c r="AM270" s="28"/>
      <c r="AN270" s="28"/>
      <c r="AO270" s="28"/>
      <c r="AP270" s="28"/>
    </row>
    <row r="271" spans="1:42" ht="16.5">
      <c r="A271" s="28"/>
      <c r="B271" s="28"/>
      <c r="C271" s="94"/>
      <c r="D271" s="86"/>
      <c r="E271" s="86"/>
      <c r="F271" s="86"/>
      <c r="G271" s="86"/>
      <c r="H271" s="86"/>
      <c r="I271" s="28"/>
      <c r="J271" s="94"/>
      <c r="K271" s="86"/>
      <c r="L271" s="86"/>
      <c r="M271" s="86"/>
      <c r="N271" s="86"/>
      <c r="O271" s="86"/>
      <c r="P271" s="28"/>
      <c r="Q271" s="94"/>
      <c r="R271" s="86"/>
      <c r="S271" s="86"/>
      <c r="T271" s="86"/>
      <c r="U271" s="86"/>
      <c r="V271" s="86"/>
      <c r="W271" s="28"/>
      <c r="X271" s="114"/>
      <c r="Y271" s="86"/>
      <c r="Z271" s="86"/>
      <c r="AA271" s="86"/>
      <c r="AB271" s="86"/>
      <c r="AC271" s="86"/>
      <c r="AE271" s="28"/>
      <c r="AF271" s="28"/>
      <c r="AG271" s="28"/>
      <c r="AH271" s="28"/>
      <c r="AI271" s="28"/>
      <c r="AJ271" s="28"/>
      <c r="AK271" s="28"/>
      <c r="AL271" s="28"/>
      <c r="AM271" s="28"/>
      <c r="AN271" s="28"/>
      <c r="AO271" s="28"/>
      <c r="AP271" s="28"/>
    </row>
    <row r="272" spans="1:42" ht="16.5">
      <c r="A272" s="28" t="s">
        <v>190</v>
      </c>
      <c r="B272" s="28" t="s">
        <v>232</v>
      </c>
      <c r="C272" s="94"/>
      <c r="D272" s="86"/>
      <c r="E272" s="86"/>
      <c r="F272" s="86"/>
      <c r="G272" s="86"/>
      <c r="H272" s="86"/>
      <c r="I272" s="28"/>
      <c r="J272" s="94"/>
      <c r="K272" s="86"/>
      <c r="L272" s="86"/>
      <c r="M272" s="86"/>
      <c r="N272" s="86"/>
      <c r="O272" s="86"/>
      <c r="P272" s="28"/>
      <c r="Q272" s="94"/>
      <c r="R272" s="86"/>
      <c r="S272" s="86"/>
      <c r="T272" s="86"/>
      <c r="U272" s="86"/>
      <c r="V272" s="86"/>
      <c r="W272" s="28"/>
      <c r="X272" s="114"/>
      <c r="Y272" s="86"/>
      <c r="Z272" s="86"/>
      <c r="AA272" s="86"/>
      <c r="AB272" s="86"/>
      <c r="AC272" s="86"/>
      <c r="AE272" s="28"/>
      <c r="AF272" s="28"/>
      <c r="AG272" s="28"/>
      <c r="AH272" s="28"/>
      <c r="AI272" s="28"/>
      <c r="AJ272" s="28"/>
      <c r="AK272" s="28"/>
      <c r="AL272" s="28"/>
      <c r="AM272" s="28"/>
      <c r="AN272" s="28"/>
      <c r="AO272" s="28"/>
      <c r="AP272" s="28"/>
    </row>
    <row r="273" spans="1:42" ht="16.5">
      <c r="A273" s="28"/>
      <c r="B273" s="28" t="s">
        <v>185</v>
      </c>
      <c r="C273" s="94"/>
      <c r="D273" s="86"/>
      <c r="E273" s="86"/>
      <c r="F273" s="86"/>
      <c r="G273" s="86"/>
      <c r="H273" s="86"/>
      <c r="I273" s="28"/>
      <c r="J273" s="94"/>
      <c r="K273" s="86"/>
      <c r="L273" s="86"/>
      <c r="M273" s="86"/>
      <c r="N273" s="86"/>
      <c r="O273" s="86"/>
      <c r="P273" s="28"/>
      <c r="Q273" s="94"/>
      <c r="R273" s="86"/>
      <c r="S273" s="86"/>
      <c r="T273" s="86"/>
      <c r="U273" s="86"/>
      <c r="V273" s="86"/>
      <c r="W273" s="28"/>
      <c r="X273" s="114"/>
      <c r="Y273" s="86"/>
      <c r="Z273" s="86"/>
      <c r="AA273" s="86"/>
      <c r="AB273" s="86"/>
      <c r="AC273" s="86"/>
      <c r="AE273" s="28"/>
      <c r="AF273" s="28"/>
      <c r="AG273" s="28"/>
      <c r="AH273" s="28"/>
      <c r="AI273" s="28"/>
      <c r="AJ273" s="28"/>
      <c r="AK273" s="28"/>
      <c r="AL273" s="28"/>
      <c r="AM273" s="28"/>
      <c r="AN273" s="28"/>
      <c r="AO273" s="28"/>
      <c r="AP273" s="28"/>
    </row>
    <row r="274" spans="1:42" ht="16.5">
      <c r="A274" s="28"/>
      <c r="B274" s="28" t="s">
        <v>232</v>
      </c>
      <c r="C274" s="94"/>
      <c r="D274" s="86"/>
      <c r="E274" s="86"/>
      <c r="F274" s="86"/>
      <c r="G274" s="86"/>
      <c r="H274" s="86"/>
      <c r="I274" s="28"/>
      <c r="J274" s="94"/>
      <c r="K274" s="86"/>
      <c r="L274" s="86"/>
      <c r="M274" s="86"/>
      <c r="N274" s="86"/>
      <c r="O274" s="86"/>
      <c r="P274" s="28"/>
      <c r="Q274" s="94"/>
      <c r="R274" s="86"/>
      <c r="S274" s="86"/>
      <c r="T274" s="86"/>
      <c r="U274" s="86"/>
      <c r="V274" s="86"/>
      <c r="W274" s="28"/>
      <c r="X274" s="114"/>
      <c r="Y274" s="86"/>
      <c r="Z274" s="86"/>
      <c r="AA274" s="86"/>
      <c r="AB274" s="86"/>
      <c r="AC274" s="86"/>
      <c r="AE274" s="28"/>
      <c r="AF274" s="28"/>
      <c r="AG274" s="28"/>
      <c r="AH274" s="28"/>
      <c r="AI274" s="28"/>
      <c r="AJ274" s="28"/>
      <c r="AK274" s="28"/>
      <c r="AL274" s="28"/>
      <c r="AM274" s="28"/>
      <c r="AN274" s="28"/>
      <c r="AO274" s="28"/>
      <c r="AP274" s="28"/>
    </row>
    <row r="275" spans="1:42" ht="16.5">
      <c r="A275" s="28"/>
      <c r="B275" s="28" t="str">
        <f>("/RV10line~a:A"&amp;FIXED($B$176,0,TRUE)&amp;"~")</f>
        <v>/RV10line~a:A393~</v>
      </c>
      <c r="C275" s="94"/>
      <c r="D275" s="28" t="str">
        <f>(":SC10line~a:A"&amp;FIXED($B$176,0,TRUE)&amp;"~")</f>
        <v>:SC10line~a:A393~</v>
      </c>
      <c r="E275" s="86"/>
      <c r="F275" s="86"/>
      <c r="G275" s="86"/>
      <c r="H275" s="86"/>
      <c r="I275" s="28"/>
      <c r="J275" s="94"/>
      <c r="K275" s="86"/>
      <c r="L275" s="86"/>
      <c r="M275" s="86"/>
      <c r="N275" s="86"/>
      <c r="O275" s="86"/>
      <c r="P275" s="28"/>
      <c r="Q275" s="94"/>
      <c r="R275" s="86"/>
      <c r="S275" s="86"/>
      <c r="T275" s="86"/>
      <c r="U275" s="86"/>
      <c r="V275" s="86"/>
      <c r="W275" s="28"/>
      <c r="X275" s="114"/>
      <c r="Y275" s="86"/>
      <c r="Z275" s="86"/>
      <c r="AA275" s="86"/>
      <c r="AB275" s="86"/>
      <c r="AC275" s="86"/>
      <c r="AE275" s="28"/>
      <c r="AF275" s="28"/>
      <c r="AG275" s="28"/>
      <c r="AH275" s="28"/>
      <c r="AI275" s="28"/>
      <c r="AJ275" s="28"/>
      <c r="AK275" s="28"/>
      <c r="AL275" s="28"/>
      <c r="AM275" s="28"/>
      <c r="AN275" s="28"/>
      <c r="AO275" s="28"/>
      <c r="AP275" s="28"/>
    </row>
    <row r="276" spans="1:42" ht="16.5">
      <c r="A276" s="28"/>
      <c r="B276" s="28" t="s">
        <v>186</v>
      </c>
      <c r="C276" s="94"/>
      <c r="D276" s="86"/>
      <c r="E276" s="86"/>
      <c r="F276" s="86"/>
      <c r="G276" s="86"/>
      <c r="H276" s="86"/>
      <c r="I276" s="28"/>
      <c r="J276" s="94"/>
      <c r="K276" s="86"/>
      <c r="L276" s="86"/>
      <c r="M276" s="86"/>
      <c r="N276" s="86"/>
      <c r="O276" s="86"/>
      <c r="P276" s="28"/>
      <c r="Q276" s="94"/>
      <c r="R276" s="86"/>
      <c r="S276" s="86"/>
      <c r="T276" s="86"/>
      <c r="U276" s="86"/>
      <c r="V276" s="86"/>
      <c r="W276" s="28"/>
      <c r="X276" s="114"/>
      <c r="Y276" s="86"/>
      <c r="Z276" s="86"/>
      <c r="AA276" s="86"/>
      <c r="AB276" s="86"/>
      <c r="AC276" s="86"/>
      <c r="AE276" s="28"/>
      <c r="AF276" s="28"/>
      <c r="AG276" s="28"/>
      <c r="AH276" s="28"/>
      <c r="AI276" s="28"/>
      <c r="AJ276" s="28"/>
      <c r="AK276" s="28"/>
      <c r="AL276" s="28"/>
      <c r="AM276" s="28"/>
      <c r="AN276" s="28"/>
      <c r="AO276" s="28"/>
      <c r="AP276" s="28"/>
    </row>
    <row r="277" spans="1:42" ht="16.5">
      <c r="A277" s="28"/>
      <c r="B277" s="28" t="s">
        <v>191</v>
      </c>
      <c r="C277" s="94"/>
      <c r="D277" s="86"/>
      <c r="E277" s="86"/>
      <c r="F277" s="86"/>
      <c r="G277" s="86"/>
      <c r="H277" s="86"/>
      <c r="I277" s="28"/>
      <c r="J277" s="94"/>
      <c r="K277" s="86"/>
      <c r="L277" s="86"/>
      <c r="M277" s="86"/>
      <c r="N277" s="86"/>
      <c r="O277" s="86"/>
      <c r="P277" s="28"/>
      <c r="Q277" s="94"/>
      <c r="R277" s="86"/>
      <c r="S277" s="86"/>
      <c r="T277" s="86"/>
      <c r="U277" s="86"/>
      <c r="V277" s="86"/>
      <c r="W277" s="28"/>
      <c r="X277" s="114"/>
      <c r="Y277" s="86"/>
      <c r="Z277" s="86"/>
      <c r="AA277" s="86"/>
      <c r="AB277" s="86"/>
      <c r="AC277" s="86"/>
      <c r="AE277" s="28"/>
      <c r="AF277" s="28"/>
      <c r="AG277" s="28"/>
      <c r="AH277" s="28"/>
      <c r="AI277" s="28"/>
      <c r="AJ277" s="28"/>
      <c r="AK277" s="28"/>
      <c r="AL277" s="28"/>
      <c r="AM277" s="28"/>
      <c r="AN277" s="28"/>
      <c r="AO277" s="28"/>
      <c r="AP277" s="28"/>
    </row>
    <row r="278" spans="1:42" ht="16.5">
      <c r="A278" s="28"/>
      <c r="B278" s="28" t="s">
        <v>192</v>
      </c>
      <c r="C278" s="94"/>
      <c r="D278" s="86"/>
      <c r="E278" s="86"/>
      <c r="F278" s="86"/>
      <c r="G278" s="86"/>
      <c r="H278" s="86"/>
      <c r="I278" s="28"/>
      <c r="J278" s="94"/>
      <c r="K278" s="86"/>
      <c r="L278" s="86"/>
      <c r="M278" s="86"/>
      <c r="N278" s="86"/>
      <c r="O278" s="86"/>
      <c r="P278" s="28"/>
      <c r="Q278" s="94"/>
      <c r="R278" s="86"/>
      <c r="S278" s="86"/>
      <c r="T278" s="86"/>
      <c r="U278" s="86"/>
      <c r="V278" s="86"/>
      <c r="W278" s="28"/>
      <c r="X278" s="114"/>
      <c r="Y278" s="86"/>
      <c r="Z278" s="86"/>
      <c r="AA278" s="86"/>
      <c r="AB278" s="86"/>
      <c r="AC278" s="86"/>
      <c r="AE278" s="28"/>
      <c r="AF278" s="28"/>
      <c r="AG278" s="28"/>
      <c r="AH278" s="28"/>
      <c r="AI278" s="28"/>
      <c r="AJ278" s="28"/>
      <c r="AK278" s="28"/>
      <c r="AL278" s="28"/>
      <c r="AM278" s="28"/>
      <c r="AN278" s="28"/>
      <c r="AO278" s="28"/>
      <c r="AP278" s="28"/>
    </row>
    <row r="279" spans="1:42" ht="16.5">
      <c r="A279" s="28"/>
      <c r="B279" s="28" t="s">
        <v>189</v>
      </c>
      <c r="C279" s="94"/>
      <c r="D279" s="86"/>
      <c r="E279" s="86"/>
      <c r="F279" s="86"/>
      <c r="G279" s="86"/>
      <c r="H279" s="86"/>
      <c r="I279" s="28"/>
      <c r="J279" s="94"/>
      <c r="K279" s="86"/>
      <c r="L279" s="86"/>
      <c r="M279" s="86"/>
      <c r="N279" s="86"/>
      <c r="O279" s="86"/>
      <c r="P279" s="28"/>
      <c r="Q279" s="94"/>
      <c r="R279" s="86"/>
      <c r="S279" s="86"/>
      <c r="T279" s="86"/>
      <c r="U279" s="86"/>
      <c r="V279" s="86"/>
      <c r="W279" s="28"/>
      <c r="X279" s="114"/>
      <c r="Y279" s="86"/>
      <c r="Z279" s="86"/>
      <c r="AA279" s="86"/>
      <c r="AB279" s="86"/>
      <c r="AC279" s="86"/>
      <c r="AE279" s="28"/>
      <c r="AF279" s="28"/>
      <c r="AG279" s="28"/>
      <c r="AH279" s="28"/>
      <c r="AI279" s="28"/>
      <c r="AJ279" s="28"/>
      <c r="AK279" s="28"/>
      <c r="AL279" s="28"/>
      <c r="AM279" s="28"/>
      <c r="AN279" s="28"/>
      <c r="AO279" s="28"/>
      <c r="AP279" s="28"/>
    </row>
    <row r="280" spans="1:42" ht="18" thickBot="1">
      <c r="A280" s="28"/>
      <c r="B280" s="28"/>
      <c r="C280" s="94"/>
      <c r="D280" s="86"/>
      <c r="E280" s="86"/>
      <c r="F280" s="86"/>
      <c r="G280" s="86"/>
      <c r="H280" s="86"/>
      <c r="I280" s="28"/>
      <c r="J280" s="94"/>
      <c r="K280" s="86"/>
      <c r="L280" s="86"/>
      <c r="M280" s="86"/>
      <c r="N280" s="86"/>
      <c r="O280" s="86"/>
      <c r="P280" s="28"/>
      <c r="Q280" s="94"/>
      <c r="R280" s="86"/>
      <c r="S280" s="86"/>
      <c r="T280" s="86"/>
      <c r="U280" s="86"/>
      <c r="V280" s="86"/>
      <c r="W280" s="28"/>
      <c r="X280" s="114"/>
      <c r="Y280" s="86"/>
      <c r="Z280" s="86"/>
      <c r="AA280" s="86"/>
      <c r="AB280" s="86"/>
      <c r="AC280" s="86"/>
      <c r="AE280" s="28"/>
      <c r="AF280" s="28"/>
      <c r="AG280" s="28"/>
      <c r="AH280" s="28"/>
      <c r="AI280" s="28"/>
      <c r="AJ280" s="28"/>
      <c r="AK280" s="28"/>
      <c r="AL280" s="28"/>
      <c r="AM280" s="28"/>
      <c r="AN280" s="28"/>
      <c r="AO280" s="28"/>
      <c r="AP280" s="28"/>
    </row>
    <row r="281" spans="1:46" ht="12">
      <c r="A281" s="99"/>
      <c r="B281" s="100"/>
      <c r="C281" s="115"/>
      <c r="D281" s="116"/>
      <c r="E281" s="116"/>
      <c r="F281" s="116"/>
      <c r="G281" s="116"/>
      <c r="H281" s="116"/>
      <c r="I281" s="100"/>
      <c r="J281" s="115"/>
      <c r="K281" s="116"/>
      <c r="L281" s="116"/>
      <c r="M281" s="116"/>
      <c r="N281" s="116"/>
      <c r="O281" s="116"/>
      <c r="P281" s="100"/>
      <c r="Q281" s="115"/>
      <c r="R281" s="116"/>
      <c r="S281" s="116"/>
      <c r="T281" s="116"/>
      <c r="U281" s="116"/>
      <c r="V281" s="116"/>
      <c r="W281" s="100"/>
      <c r="X281" s="117"/>
      <c r="Y281" s="116"/>
      <c r="Z281" s="116"/>
      <c r="AA281" s="116"/>
      <c r="AB281" s="116"/>
      <c r="AC281" s="116"/>
      <c r="AD281" s="100"/>
      <c r="AE281" s="101"/>
      <c r="AF281" s="99"/>
      <c r="AG281" s="100"/>
      <c r="AH281" s="100"/>
      <c r="AI281" s="100"/>
      <c r="AJ281" s="100"/>
      <c r="AK281" s="100"/>
      <c r="AL281" s="100"/>
      <c r="AM281" s="100"/>
      <c r="AN281" s="100"/>
      <c r="AO281" s="100"/>
      <c r="AP281" s="100"/>
      <c r="AQ281" s="100"/>
      <c r="AR281" s="100"/>
      <c r="AS281" s="100"/>
      <c r="AT281" s="101"/>
    </row>
    <row r="282" spans="1:48" ht="12">
      <c r="A282" s="102" t="s">
        <v>193</v>
      </c>
      <c r="B282" s="14" t="e">
        <f>(D$111)</f>
        <v>#REF!</v>
      </c>
      <c r="C282" s="30" t="e">
        <f aca="true" t="shared" si="9" ref="C282:H282">(E$112)</f>
        <v>#REF!</v>
      </c>
      <c r="D282" s="31" t="e">
        <f t="shared" si="9"/>
        <v>#REF!</v>
      </c>
      <c r="E282" s="32" t="e">
        <f t="shared" si="9"/>
        <v>#REF!</v>
      </c>
      <c r="F282" s="32" t="e">
        <f t="shared" si="9"/>
        <v>#REF!</v>
      </c>
      <c r="G282" s="32" t="e">
        <f t="shared" si="9"/>
        <v>#REF!</v>
      </c>
      <c r="H282" s="33" t="e">
        <f t="shared" si="9"/>
        <v>#REF!</v>
      </c>
      <c r="I282" s="30"/>
      <c r="J282" s="34" t="e">
        <f aca="true" t="shared" si="10" ref="J282:O282">(L$112)</f>
        <v>#REF!</v>
      </c>
      <c r="K282" s="31" t="e">
        <f t="shared" si="10"/>
        <v>#REF!</v>
      </c>
      <c r="L282" s="32" t="e">
        <f t="shared" si="10"/>
        <v>#REF!</v>
      </c>
      <c r="M282" s="32" t="e">
        <f t="shared" si="10"/>
        <v>#REF!</v>
      </c>
      <c r="N282" s="32" t="e">
        <f t="shared" si="10"/>
        <v>#REF!</v>
      </c>
      <c r="O282" s="33" t="e">
        <f t="shared" si="10"/>
        <v>#REF!</v>
      </c>
      <c r="P282" s="34"/>
      <c r="Q282" s="34" t="e">
        <f aca="true" t="shared" si="11" ref="Q282:V282">(S$112)</f>
        <v>#REF!</v>
      </c>
      <c r="R282" s="31" t="e">
        <f t="shared" si="11"/>
        <v>#REF!</v>
      </c>
      <c r="S282" s="32" t="e">
        <f t="shared" si="11"/>
        <v>#REF!</v>
      </c>
      <c r="T282" s="32" t="e">
        <f t="shared" si="11"/>
        <v>#REF!</v>
      </c>
      <c r="U282" s="32" t="e">
        <f t="shared" si="11"/>
        <v>#REF!</v>
      </c>
      <c r="V282" s="33" t="e">
        <f t="shared" si="11"/>
        <v>#REF!</v>
      </c>
      <c r="W282" s="34"/>
      <c r="X282" s="35" t="e">
        <f aca="true" t="shared" si="12" ref="X282:AC282">(Z$112)</f>
        <v>#REF!</v>
      </c>
      <c r="Y282" s="31" t="e">
        <f t="shared" si="12"/>
        <v>#REF!</v>
      </c>
      <c r="Z282" s="32" t="e">
        <f t="shared" si="12"/>
        <v>#REF!</v>
      </c>
      <c r="AA282" s="32" t="e">
        <f t="shared" si="12"/>
        <v>#REF!</v>
      </c>
      <c r="AB282" s="32" t="e">
        <f t="shared" si="12"/>
        <v>#REF!</v>
      </c>
      <c r="AC282" s="33" t="e">
        <f t="shared" si="12"/>
        <v>#REF!</v>
      </c>
      <c r="AE282" s="108"/>
      <c r="AF282" s="109"/>
      <c r="AG282" s="35" t="e">
        <f aca="true" t="shared" si="13" ref="AG282:AL282">(AH$112)</f>
        <v>#REF!</v>
      </c>
      <c r="AH282" s="31" t="e">
        <f t="shared" si="13"/>
        <v>#REF!</v>
      </c>
      <c r="AI282" s="32" t="e">
        <f t="shared" si="13"/>
        <v>#REF!</v>
      </c>
      <c r="AJ282" s="32" t="e">
        <f t="shared" si="13"/>
        <v>#REF!</v>
      </c>
      <c r="AK282" s="32" t="e">
        <f t="shared" si="13"/>
        <v>#REF!</v>
      </c>
      <c r="AL282" s="33" t="e">
        <f t="shared" si="13"/>
        <v>#REF!</v>
      </c>
      <c r="AM282" s="35"/>
      <c r="AN282" s="32" t="e">
        <f aca="true" t="shared" si="14" ref="AN282:AS282">(AO$112)</f>
        <v>#REF!</v>
      </c>
      <c r="AO282" s="31" t="e">
        <f t="shared" si="14"/>
        <v>#REF!</v>
      </c>
      <c r="AP282" s="32" t="e">
        <f t="shared" si="14"/>
        <v>#REF!</v>
      </c>
      <c r="AQ282" s="32" t="e">
        <f t="shared" si="14"/>
        <v>#REF!</v>
      </c>
      <c r="AR282" s="32" t="e">
        <f t="shared" si="14"/>
        <v>#REF!</v>
      </c>
      <c r="AS282" s="33" t="e">
        <f t="shared" si="14"/>
        <v>#REF!</v>
      </c>
      <c r="AT282" s="110"/>
      <c r="AU282" s="32"/>
      <c r="AV282" s="32"/>
    </row>
    <row r="283" spans="1:46" ht="12">
      <c r="A283" s="102"/>
      <c r="B283" s="29"/>
      <c r="C283" s="36"/>
      <c r="D283" s="37"/>
      <c r="E283" s="38"/>
      <c r="F283" s="38"/>
      <c r="G283" s="38"/>
      <c r="H283" s="39"/>
      <c r="I283" s="29"/>
      <c r="J283" s="40"/>
      <c r="K283" s="37"/>
      <c r="L283" s="38"/>
      <c r="M283" s="38"/>
      <c r="N283" s="38"/>
      <c r="O283" s="39"/>
      <c r="P283" s="26"/>
      <c r="Q283" s="40"/>
      <c r="R283" s="37"/>
      <c r="S283" s="38"/>
      <c r="T283" s="38"/>
      <c r="U283" s="38"/>
      <c r="V283" s="39"/>
      <c r="W283" s="26"/>
      <c r="X283" s="41"/>
      <c r="Y283" s="37"/>
      <c r="Z283" s="38"/>
      <c r="AA283" s="38"/>
      <c r="AB283" s="38"/>
      <c r="AC283" s="39"/>
      <c r="AE283" s="108"/>
      <c r="AF283" s="102"/>
      <c r="AG283" s="26"/>
      <c r="AH283" s="25"/>
      <c r="AI283" s="26"/>
      <c r="AJ283" s="26"/>
      <c r="AK283" s="26"/>
      <c r="AL283" s="27"/>
      <c r="AM283" s="26"/>
      <c r="AN283" s="26"/>
      <c r="AO283" s="25"/>
      <c r="AP283" s="26"/>
      <c r="AQ283" s="26"/>
      <c r="AR283" s="26"/>
      <c r="AS283" s="27"/>
      <c r="AT283" s="103"/>
    </row>
    <row r="284" spans="1:46" ht="12">
      <c r="A284" s="102"/>
      <c r="B284" s="14"/>
      <c r="C284" s="30"/>
      <c r="D284" s="31"/>
      <c r="E284" s="32"/>
      <c r="F284" s="32"/>
      <c r="G284" s="32"/>
      <c r="H284" s="33"/>
      <c r="I284" s="14"/>
      <c r="J284" s="34"/>
      <c r="K284" s="31"/>
      <c r="L284" s="32"/>
      <c r="M284" s="32"/>
      <c r="N284" s="32"/>
      <c r="O284" s="33"/>
      <c r="Q284" s="34"/>
      <c r="R284" s="31"/>
      <c r="S284" s="32"/>
      <c r="T284" s="32"/>
      <c r="U284" s="32"/>
      <c r="V284" s="33"/>
      <c r="X284" s="35"/>
      <c r="Y284" s="31"/>
      <c r="Z284" s="32"/>
      <c r="AA284" s="32"/>
      <c r="AB284" s="32"/>
      <c r="AC284" s="33"/>
      <c r="AE284" s="108"/>
      <c r="AF284" s="102"/>
      <c r="AH284" s="23"/>
      <c r="AL284" s="17"/>
      <c r="AO284" s="23"/>
      <c r="AS284" s="17"/>
      <c r="AT284" s="103"/>
    </row>
    <row r="285" spans="1:46" ht="12.75" thickBot="1">
      <c r="A285" s="106"/>
      <c r="B285" s="6"/>
      <c r="C285" s="111"/>
      <c r="D285" s="112"/>
      <c r="E285" s="112"/>
      <c r="F285" s="112"/>
      <c r="G285" s="112"/>
      <c r="H285" s="112"/>
      <c r="I285" s="6"/>
      <c r="J285" s="111"/>
      <c r="K285" s="112"/>
      <c r="L285" s="112"/>
      <c r="M285" s="112"/>
      <c r="N285" s="112"/>
      <c r="O285" s="112"/>
      <c r="P285" s="113"/>
      <c r="Q285" s="111"/>
      <c r="R285" s="112"/>
      <c r="S285" s="112"/>
      <c r="T285" s="112"/>
      <c r="U285" s="112"/>
      <c r="V285" s="112"/>
      <c r="W285" s="6"/>
      <c r="X285" s="113"/>
      <c r="Y285" s="112"/>
      <c r="Z285" s="112"/>
      <c r="AA285" s="112"/>
      <c r="AB285" s="112"/>
      <c r="AC285" s="112"/>
      <c r="AD285" s="6"/>
      <c r="AE285" s="107"/>
      <c r="AF285" s="106"/>
      <c r="AG285" s="6"/>
      <c r="AH285" s="6"/>
      <c r="AI285" s="6"/>
      <c r="AJ285" s="6"/>
      <c r="AK285" s="6"/>
      <c r="AL285" s="6"/>
      <c r="AM285" s="6"/>
      <c r="AN285" s="6"/>
      <c r="AO285" s="6"/>
      <c r="AP285" s="6"/>
      <c r="AQ285" s="6"/>
      <c r="AR285" s="6"/>
      <c r="AS285" s="6"/>
      <c r="AT285" s="107"/>
    </row>
    <row r="286" spans="1:29" ht="16.5">
      <c r="A286" s="28"/>
      <c r="B286" s="28"/>
      <c r="C286" s="94"/>
      <c r="D286" s="86"/>
      <c r="E286" s="86"/>
      <c r="F286" s="86"/>
      <c r="G286" s="86"/>
      <c r="H286" s="86"/>
      <c r="I286" s="28"/>
      <c r="J286" s="94"/>
      <c r="K286" s="86"/>
      <c r="L286" s="86"/>
      <c r="M286" s="86"/>
      <c r="N286" s="86"/>
      <c r="O286" s="86"/>
      <c r="P286" s="28"/>
      <c r="Q286" s="94"/>
      <c r="R286" s="32"/>
      <c r="S286" s="32"/>
      <c r="T286" s="32"/>
      <c r="U286" s="32"/>
      <c r="V286" s="32"/>
      <c r="X286" s="35"/>
      <c r="Y286" s="32"/>
      <c r="Z286" s="32"/>
      <c r="AA286" s="32"/>
      <c r="AB286" s="32"/>
      <c r="AC286" s="32"/>
    </row>
    <row r="287" spans="1:29" ht="16.5">
      <c r="A287" s="28"/>
      <c r="B287" s="28"/>
      <c r="C287" s="94"/>
      <c r="D287" s="86"/>
      <c r="E287" s="86"/>
      <c r="F287" s="86"/>
      <c r="G287" s="86"/>
      <c r="H287" s="86"/>
      <c r="I287" s="28"/>
      <c r="J287" s="94"/>
      <c r="K287" s="86"/>
      <c r="L287" s="86"/>
      <c r="M287" s="86"/>
      <c r="N287" s="86"/>
      <c r="O287" s="86"/>
      <c r="P287" s="28"/>
      <c r="Q287" s="94"/>
      <c r="R287" s="32"/>
      <c r="S287" s="32"/>
      <c r="T287" s="32"/>
      <c r="U287" s="32"/>
      <c r="V287" s="32"/>
      <c r="X287" s="35"/>
      <c r="Y287" s="32"/>
      <c r="Z287" s="32"/>
      <c r="AA287" s="32"/>
      <c r="AB287" s="32"/>
      <c r="AC287" s="32"/>
    </row>
    <row r="288" spans="1:29" ht="16.5">
      <c r="A288" s="28"/>
      <c r="B288" s="28"/>
      <c r="C288" s="94"/>
      <c r="D288" s="86"/>
      <c r="E288" s="86"/>
      <c r="F288" s="86"/>
      <c r="G288" s="86"/>
      <c r="H288" s="86"/>
      <c r="I288" s="28"/>
      <c r="J288" s="94"/>
      <c r="K288" s="86"/>
      <c r="L288" s="86"/>
      <c r="M288" s="86"/>
      <c r="N288" s="86"/>
      <c r="O288" s="86"/>
      <c r="P288" s="28"/>
      <c r="Q288" s="94"/>
      <c r="R288" s="32"/>
      <c r="S288" s="32"/>
      <c r="T288" s="32"/>
      <c r="U288" s="32"/>
      <c r="V288" s="32"/>
      <c r="X288" s="35"/>
      <c r="Y288" s="32"/>
      <c r="Z288" s="32"/>
      <c r="AA288" s="32"/>
      <c r="AB288" s="32"/>
      <c r="AC288" s="32"/>
    </row>
    <row r="289" spans="1:29" ht="16.5">
      <c r="A289" s="28"/>
      <c r="B289" s="28"/>
      <c r="C289" s="94"/>
      <c r="D289" s="86"/>
      <c r="E289" s="86"/>
      <c r="F289" s="86"/>
      <c r="G289" s="86"/>
      <c r="H289" s="86"/>
      <c r="I289" s="28"/>
      <c r="J289" s="94"/>
      <c r="K289" s="86"/>
      <c r="L289" s="86"/>
      <c r="M289" s="86"/>
      <c r="N289" s="86"/>
      <c r="O289" s="86"/>
      <c r="P289" s="28"/>
      <c r="Q289" s="94"/>
      <c r="R289" s="32"/>
      <c r="S289" s="32"/>
      <c r="T289" s="32"/>
      <c r="U289" s="32"/>
      <c r="V289" s="32"/>
      <c r="X289" s="35"/>
      <c r="Y289" s="32"/>
      <c r="Z289" s="32"/>
      <c r="AA289" s="32"/>
      <c r="AB289" s="32"/>
      <c r="AC289" s="32"/>
    </row>
    <row r="290" spans="1:29" ht="16.5">
      <c r="A290" s="28" t="s">
        <v>194</v>
      </c>
      <c r="B290" s="28" t="s">
        <v>232</v>
      </c>
      <c r="C290" s="94"/>
      <c r="D290" s="86"/>
      <c r="E290" s="86"/>
      <c r="F290" s="86"/>
      <c r="G290" s="86"/>
      <c r="H290" s="86"/>
      <c r="I290" s="28"/>
      <c r="J290" s="94"/>
      <c r="K290" s="86"/>
      <c r="L290" s="86"/>
      <c r="M290" s="86"/>
      <c r="N290" s="86"/>
      <c r="O290" s="86"/>
      <c r="P290" s="28"/>
      <c r="Q290" s="94"/>
      <c r="R290" s="32"/>
      <c r="S290" s="32"/>
      <c r="T290" s="32"/>
      <c r="U290" s="32"/>
      <c r="V290" s="32"/>
      <c r="X290" s="35"/>
      <c r="Y290" s="32"/>
      <c r="Z290" s="32"/>
      <c r="AA290" s="32"/>
      <c r="AB290" s="32"/>
      <c r="AC290" s="32"/>
    </row>
    <row r="291" spans="1:29" ht="16.5">
      <c r="A291" s="28"/>
      <c r="B291" s="28" t="s">
        <v>195</v>
      </c>
      <c r="C291" s="94"/>
      <c r="D291" s="86"/>
      <c r="E291" s="86"/>
      <c r="F291" s="86"/>
      <c r="G291" s="86"/>
      <c r="H291" s="86"/>
      <c r="I291" s="28"/>
      <c r="J291" s="94"/>
      <c r="K291" s="86"/>
      <c r="L291" s="86"/>
      <c r="M291" s="86"/>
      <c r="N291" s="86"/>
      <c r="O291" s="86"/>
      <c r="P291" s="28"/>
      <c r="Q291" s="94"/>
      <c r="R291" s="32"/>
      <c r="S291" s="32"/>
      <c r="T291" s="32"/>
      <c r="U291" s="32"/>
      <c r="V291" s="32"/>
      <c r="X291" s="35"/>
      <c r="Y291" s="32"/>
      <c r="Z291" s="32"/>
      <c r="AA291" s="32"/>
      <c r="AB291" s="32"/>
      <c r="AC291" s="32"/>
    </row>
    <row r="292" spans="1:29" ht="16.5">
      <c r="A292" s="28"/>
      <c r="B292" s="28" t="s">
        <v>232</v>
      </c>
      <c r="C292" s="94"/>
      <c r="D292" s="86"/>
      <c r="E292" s="86"/>
      <c r="F292" s="86"/>
      <c r="G292" s="86"/>
      <c r="H292" s="86"/>
      <c r="I292" s="28"/>
      <c r="J292" s="94"/>
      <c r="K292" s="86"/>
      <c r="L292" s="86"/>
      <c r="M292" s="86"/>
      <c r="N292" s="86"/>
      <c r="O292" s="86"/>
      <c r="P292" s="28"/>
      <c r="Q292" s="94"/>
      <c r="R292" s="32"/>
      <c r="S292" s="32"/>
      <c r="T292" s="32"/>
      <c r="U292" s="32"/>
      <c r="V292" s="32"/>
      <c r="X292" s="35"/>
      <c r="Y292" s="32"/>
      <c r="Z292" s="32"/>
      <c r="AA292" s="32"/>
      <c r="AB292" s="32"/>
      <c r="AC292" s="32"/>
    </row>
    <row r="293" spans="1:29" ht="16.5">
      <c r="A293" s="28"/>
      <c r="B293" s="28" t="str">
        <f>("/RV12line~a:A"&amp;FIXED($B$176,0,TRUE)&amp;"~")</f>
        <v>/RV12line~a:A393~</v>
      </c>
      <c r="C293" s="94"/>
      <c r="D293" s="28" t="str">
        <f>(":SC12line~a:A"&amp;FIXED($B$176,0,TRUE)&amp;"~")</f>
        <v>:SC12line~a:A393~</v>
      </c>
      <c r="E293" s="86"/>
      <c r="F293" s="86"/>
      <c r="G293" s="86"/>
      <c r="H293" s="86"/>
      <c r="I293" s="28"/>
      <c r="J293" s="94"/>
      <c r="K293" s="86"/>
      <c r="L293" s="86"/>
      <c r="M293" s="86"/>
      <c r="N293" s="86"/>
      <c r="O293" s="86"/>
      <c r="P293" s="28"/>
      <c r="Q293" s="94"/>
      <c r="R293" s="32"/>
      <c r="S293" s="32"/>
      <c r="T293" s="32"/>
      <c r="U293" s="32"/>
      <c r="V293" s="32"/>
      <c r="X293" s="35"/>
      <c r="Y293" s="32"/>
      <c r="Z293" s="32"/>
      <c r="AA293" s="32"/>
      <c r="AB293" s="32"/>
      <c r="AC293" s="32"/>
    </row>
    <row r="294" spans="1:29" ht="16.5">
      <c r="A294" s="28"/>
      <c r="B294" s="28" t="s">
        <v>196</v>
      </c>
      <c r="C294" s="94"/>
      <c r="D294" s="86"/>
      <c r="E294" s="86"/>
      <c r="F294" s="86"/>
      <c r="G294" s="86"/>
      <c r="H294" s="86"/>
      <c r="I294" s="28"/>
      <c r="J294" s="94"/>
      <c r="K294" s="86"/>
      <c r="L294" s="86"/>
      <c r="M294" s="86"/>
      <c r="N294" s="86"/>
      <c r="O294" s="86"/>
      <c r="P294" s="28"/>
      <c r="Q294" s="94"/>
      <c r="R294" s="32"/>
      <c r="S294" s="32"/>
      <c r="T294" s="32"/>
      <c r="U294" s="32"/>
      <c r="V294" s="32"/>
      <c r="X294" s="35"/>
      <c r="Y294" s="32"/>
      <c r="Z294" s="32"/>
      <c r="AA294" s="32"/>
      <c r="AB294" s="32"/>
      <c r="AC294" s="32"/>
    </row>
    <row r="295" spans="1:29" ht="16.5">
      <c r="A295" s="28"/>
      <c r="B295" s="28" t="s">
        <v>197</v>
      </c>
      <c r="C295" s="94"/>
      <c r="D295" s="86"/>
      <c r="E295" s="86"/>
      <c r="F295" s="86"/>
      <c r="G295" s="86"/>
      <c r="H295" s="86"/>
      <c r="I295" s="28"/>
      <c r="J295" s="94"/>
      <c r="K295" s="86"/>
      <c r="L295" s="86"/>
      <c r="M295" s="86"/>
      <c r="N295" s="86"/>
      <c r="O295" s="86"/>
      <c r="P295" s="28"/>
      <c r="Q295" s="94"/>
      <c r="R295" s="32"/>
      <c r="S295" s="32"/>
      <c r="T295" s="32"/>
      <c r="U295" s="32"/>
      <c r="V295" s="32"/>
      <c r="X295" s="35"/>
      <c r="Y295" s="32"/>
      <c r="Z295" s="32"/>
      <c r="AA295" s="32"/>
      <c r="AB295" s="32"/>
      <c r="AC295" s="32"/>
    </row>
    <row r="296" spans="1:29" ht="16.5">
      <c r="A296" s="28"/>
      <c r="B296" s="28" t="s">
        <v>198</v>
      </c>
      <c r="C296" s="94"/>
      <c r="D296" s="86"/>
      <c r="E296" s="86"/>
      <c r="F296" s="86"/>
      <c r="G296" s="86"/>
      <c r="H296" s="86"/>
      <c r="I296" s="28"/>
      <c r="J296" s="94"/>
      <c r="K296" s="86"/>
      <c r="L296" s="86"/>
      <c r="M296" s="86"/>
      <c r="N296" s="86"/>
      <c r="O296" s="86"/>
      <c r="P296" s="28"/>
      <c r="Q296" s="94"/>
      <c r="R296" s="32"/>
      <c r="S296" s="32"/>
      <c r="T296" s="32"/>
      <c r="U296" s="32"/>
      <c r="V296" s="32"/>
      <c r="X296" s="35"/>
      <c r="Y296" s="32"/>
      <c r="Z296" s="32"/>
      <c r="AA296" s="32"/>
      <c r="AB296" s="32"/>
      <c r="AC296" s="32"/>
    </row>
    <row r="297" spans="1:29" ht="16.5">
      <c r="A297" s="28"/>
      <c r="B297" s="28" t="s">
        <v>199</v>
      </c>
      <c r="C297" s="94"/>
      <c r="D297" s="86"/>
      <c r="E297" s="86"/>
      <c r="F297" s="86"/>
      <c r="G297" s="86"/>
      <c r="H297" s="86"/>
      <c r="I297" s="28"/>
      <c r="J297" s="94"/>
      <c r="K297" s="86"/>
      <c r="L297" s="86"/>
      <c r="M297" s="86"/>
      <c r="N297" s="86"/>
      <c r="O297" s="86"/>
      <c r="P297" s="28"/>
      <c r="Q297" s="94"/>
      <c r="R297" s="32"/>
      <c r="S297" s="32"/>
      <c r="T297" s="32"/>
      <c r="U297" s="32"/>
      <c r="V297" s="32"/>
      <c r="X297" s="35"/>
      <c r="Y297" s="32"/>
      <c r="Z297" s="32"/>
      <c r="AA297" s="32"/>
      <c r="AB297" s="32"/>
      <c r="AC297" s="32"/>
    </row>
    <row r="298" spans="1:29" ht="16.5">
      <c r="A298" s="28"/>
      <c r="B298" s="28" t="s">
        <v>200</v>
      </c>
      <c r="C298" s="94"/>
      <c r="D298" s="86"/>
      <c r="E298" s="86"/>
      <c r="F298" s="86"/>
      <c r="G298" s="86"/>
      <c r="H298" s="86"/>
      <c r="I298" s="28"/>
      <c r="J298" s="94"/>
      <c r="K298" s="86"/>
      <c r="L298" s="86"/>
      <c r="M298" s="86"/>
      <c r="N298" s="86"/>
      <c r="O298" s="86"/>
      <c r="P298" s="28"/>
      <c r="Q298" s="94"/>
      <c r="R298" s="32"/>
      <c r="S298" s="32"/>
      <c r="T298" s="32"/>
      <c r="U298" s="32"/>
      <c r="V298" s="32"/>
      <c r="X298" s="35"/>
      <c r="Y298" s="32"/>
      <c r="Z298" s="32"/>
      <c r="AA298" s="32"/>
      <c r="AB298" s="32"/>
      <c r="AC298" s="32"/>
    </row>
    <row r="299" spans="1:29" ht="16.5">
      <c r="A299" s="28"/>
      <c r="B299" s="28" t="s">
        <v>189</v>
      </c>
      <c r="C299" s="94"/>
      <c r="D299" s="86"/>
      <c r="E299" s="86"/>
      <c r="F299" s="86"/>
      <c r="G299" s="86"/>
      <c r="H299" s="86"/>
      <c r="I299" s="28"/>
      <c r="J299" s="94"/>
      <c r="K299" s="86"/>
      <c r="L299" s="86"/>
      <c r="M299" s="86"/>
      <c r="N299" s="86"/>
      <c r="O299" s="86"/>
      <c r="P299" s="28"/>
      <c r="Q299" s="94"/>
      <c r="R299" s="32"/>
      <c r="S299" s="32"/>
      <c r="T299" s="32"/>
      <c r="U299" s="32"/>
      <c r="V299" s="32"/>
      <c r="X299" s="35"/>
      <c r="Y299" s="32"/>
      <c r="Z299" s="32"/>
      <c r="AA299" s="32"/>
      <c r="AB299" s="32"/>
      <c r="AC299" s="32"/>
    </row>
    <row r="300" spans="1:29" ht="18" thickBot="1">
      <c r="A300" s="28"/>
      <c r="B300" s="28"/>
      <c r="C300" s="94"/>
      <c r="D300" s="86"/>
      <c r="E300" s="86"/>
      <c r="F300" s="86"/>
      <c r="G300" s="86"/>
      <c r="H300" s="86"/>
      <c r="I300" s="28"/>
      <c r="J300" s="94"/>
      <c r="K300" s="86"/>
      <c r="L300" s="86"/>
      <c r="M300" s="86"/>
      <c r="N300" s="86"/>
      <c r="O300" s="86"/>
      <c r="P300" s="28"/>
      <c r="Q300" s="94"/>
      <c r="R300" s="32"/>
      <c r="S300" s="32"/>
      <c r="T300" s="32"/>
      <c r="U300" s="32"/>
      <c r="V300" s="32"/>
      <c r="X300" s="35"/>
      <c r="Y300" s="32"/>
      <c r="Z300" s="32"/>
      <c r="AA300" s="32"/>
      <c r="AB300" s="32"/>
      <c r="AC300" s="32"/>
    </row>
    <row r="301" spans="1:46" ht="12">
      <c r="A301" s="99"/>
      <c r="B301" s="100"/>
      <c r="C301" s="115"/>
      <c r="D301" s="116"/>
      <c r="E301" s="116"/>
      <c r="F301" s="116"/>
      <c r="G301" s="116"/>
      <c r="H301" s="116"/>
      <c r="I301" s="100"/>
      <c r="J301" s="115"/>
      <c r="K301" s="116"/>
      <c r="L301" s="116"/>
      <c r="M301" s="116"/>
      <c r="N301" s="116"/>
      <c r="O301" s="116"/>
      <c r="P301" s="100"/>
      <c r="Q301" s="115"/>
      <c r="R301" s="116"/>
      <c r="S301" s="116"/>
      <c r="T301" s="116"/>
      <c r="U301" s="116"/>
      <c r="V301" s="116"/>
      <c r="W301" s="100"/>
      <c r="X301" s="117"/>
      <c r="Y301" s="116"/>
      <c r="Z301" s="116"/>
      <c r="AA301" s="116"/>
      <c r="AB301" s="116"/>
      <c r="AC301" s="116"/>
      <c r="AD301" s="100"/>
      <c r="AE301" s="101"/>
      <c r="AF301" s="99"/>
      <c r="AG301" s="100"/>
      <c r="AH301" s="100"/>
      <c r="AI301" s="100"/>
      <c r="AJ301" s="100"/>
      <c r="AK301" s="100"/>
      <c r="AL301" s="100"/>
      <c r="AM301" s="100"/>
      <c r="AN301" s="100"/>
      <c r="AO301" s="100"/>
      <c r="AP301" s="100"/>
      <c r="AQ301" s="100"/>
      <c r="AR301" s="100"/>
      <c r="AS301" s="100"/>
      <c r="AT301" s="101"/>
    </row>
    <row r="302" spans="1:48" ht="12">
      <c r="A302" s="102" t="s">
        <v>201</v>
      </c>
      <c r="B302" s="14" t="s">
        <v>387</v>
      </c>
      <c r="C302" s="30" t="e">
        <f aca="true" t="shared" si="15" ref="C302:H302">(E$112)</f>
        <v>#REF!</v>
      </c>
      <c r="D302" s="31" t="e">
        <f t="shared" si="15"/>
        <v>#REF!</v>
      </c>
      <c r="E302" s="32" t="e">
        <f t="shared" si="15"/>
        <v>#REF!</v>
      </c>
      <c r="F302" s="32" t="e">
        <f t="shared" si="15"/>
        <v>#REF!</v>
      </c>
      <c r="G302" s="32" t="e">
        <f t="shared" si="15"/>
        <v>#REF!</v>
      </c>
      <c r="H302" s="33" t="e">
        <f t="shared" si="15"/>
        <v>#REF!</v>
      </c>
      <c r="I302" s="30"/>
      <c r="J302" s="34" t="e">
        <f aca="true" t="shared" si="16" ref="J302:O302">(L$112)</f>
        <v>#REF!</v>
      </c>
      <c r="K302" s="31" t="e">
        <f t="shared" si="16"/>
        <v>#REF!</v>
      </c>
      <c r="L302" s="32" t="e">
        <f t="shared" si="16"/>
        <v>#REF!</v>
      </c>
      <c r="M302" s="32" t="e">
        <f t="shared" si="16"/>
        <v>#REF!</v>
      </c>
      <c r="N302" s="32" t="e">
        <f t="shared" si="16"/>
        <v>#REF!</v>
      </c>
      <c r="O302" s="33" t="e">
        <f t="shared" si="16"/>
        <v>#REF!</v>
      </c>
      <c r="P302" s="34"/>
      <c r="Q302" s="34" t="e">
        <f aca="true" t="shared" si="17" ref="Q302:V302">(S$112)</f>
        <v>#REF!</v>
      </c>
      <c r="R302" s="31" t="e">
        <f t="shared" si="17"/>
        <v>#REF!</v>
      </c>
      <c r="S302" s="32" t="e">
        <f t="shared" si="17"/>
        <v>#REF!</v>
      </c>
      <c r="T302" s="32" t="e">
        <f t="shared" si="17"/>
        <v>#REF!</v>
      </c>
      <c r="U302" s="32" t="e">
        <f t="shared" si="17"/>
        <v>#REF!</v>
      </c>
      <c r="V302" s="33" t="e">
        <f t="shared" si="17"/>
        <v>#REF!</v>
      </c>
      <c r="W302" s="34"/>
      <c r="X302" s="35" t="e">
        <f aca="true" t="shared" si="18" ref="X302:AC302">(Z$112)</f>
        <v>#REF!</v>
      </c>
      <c r="Y302" s="31" t="e">
        <f t="shared" si="18"/>
        <v>#REF!</v>
      </c>
      <c r="Z302" s="32" t="e">
        <f t="shared" si="18"/>
        <v>#REF!</v>
      </c>
      <c r="AA302" s="32" t="e">
        <f t="shared" si="18"/>
        <v>#REF!</v>
      </c>
      <c r="AB302" s="32" t="e">
        <f t="shared" si="18"/>
        <v>#REF!</v>
      </c>
      <c r="AC302" s="33" t="e">
        <f t="shared" si="18"/>
        <v>#REF!</v>
      </c>
      <c r="AE302" s="108"/>
      <c r="AF302" s="109"/>
      <c r="AG302" s="35" t="e">
        <f aca="true" t="shared" si="19" ref="AG302:AL302">(AH$112)</f>
        <v>#REF!</v>
      </c>
      <c r="AH302" s="31" t="e">
        <f t="shared" si="19"/>
        <v>#REF!</v>
      </c>
      <c r="AI302" s="32" t="e">
        <f t="shared" si="19"/>
        <v>#REF!</v>
      </c>
      <c r="AJ302" s="32" t="e">
        <f t="shared" si="19"/>
        <v>#REF!</v>
      </c>
      <c r="AK302" s="32" t="e">
        <f t="shared" si="19"/>
        <v>#REF!</v>
      </c>
      <c r="AL302" s="33" t="e">
        <f t="shared" si="19"/>
        <v>#REF!</v>
      </c>
      <c r="AM302" s="35"/>
      <c r="AN302" s="32" t="e">
        <f aca="true" t="shared" si="20" ref="AN302:AS302">(AO$112)</f>
        <v>#REF!</v>
      </c>
      <c r="AO302" s="31" t="e">
        <f t="shared" si="20"/>
        <v>#REF!</v>
      </c>
      <c r="AP302" s="32" t="e">
        <f t="shared" si="20"/>
        <v>#REF!</v>
      </c>
      <c r="AQ302" s="32" t="e">
        <f t="shared" si="20"/>
        <v>#REF!</v>
      </c>
      <c r="AR302" s="32" t="e">
        <f t="shared" si="20"/>
        <v>#REF!</v>
      </c>
      <c r="AS302" s="33" t="e">
        <f t="shared" si="20"/>
        <v>#REF!</v>
      </c>
      <c r="AT302" s="110"/>
      <c r="AU302" s="32"/>
      <c r="AV302" s="32"/>
    </row>
    <row r="303" spans="1:46" ht="12.75" thickBot="1">
      <c r="A303" s="102"/>
      <c r="B303" s="42"/>
      <c r="C303" s="42"/>
      <c r="D303" s="43"/>
      <c r="E303" s="44"/>
      <c r="F303" s="44"/>
      <c r="G303" s="44"/>
      <c r="H303" s="45"/>
      <c r="I303" s="42"/>
      <c r="J303" s="44"/>
      <c r="K303" s="43"/>
      <c r="L303" s="44"/>
      <c r="M303" s="44"/>
      <c r="N303" s="44"/>
      <c r="O303" s="45"/>
      <c r="P303" s="44"/>
      <c r="Q303" s="44"/>
      <c r="R303" s="43"/>
      <c r="S303" s="44"/>
      <c r="T303" s="44"/>
      <c r="U303" s="44"/>
      <c r="V303" s="45"/>
      <c r="W303" s="44"/>
      <c r="X303" s="44"/>
      <c r="Y303" s="43"/>
      <c r="Z303" s="44"/>
      <c r="AA303" s="44"/>
      <c r="AB303" s="44"/>
      <c r="AC303" s="45"/>
      <c r="AE303" s="103"/>
      <c r="AF303" s="102"/>
      <c r="AG303" s="44"/>
      <c r="AH303" s="43"/>
      <c r="AI303" s="44"/>
      <c r="AJ303" s="44"/>
      <c r="AK303" s="44"/>
      <c r="AL303" s="45"/>
      <c r="AM303" s="44"/>
      <c r="AN303" s="44"/>
      <c r="AO303" s="43"/>
      <c r="AP303" s="44"/>
      <c r="AQ303" s="44"/>
      <c r="AR303" s="44"/>
      <c r="AS303" s="45"/>
      <c r="AT303" s="103"/>
    </row>
    <row r="304" spans="1:46" ht="13.5" thickBot="1" thickTop="1">
      <c r="A304" s="10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107"/>
      <c r="AF304" s="106"/>
      <c r="AG304" s="6"/>
      <c r="AH304" s="6"/>
      <c r="AI304" s="6"/>
      <c r="AJ304" s="6"/>
      <c r="AK304" s="6"/>
      <c r="AL304" s="6"/>
      <c r="AM304" s="6"/>
      <c r="AN304" s="6"/>
      <c r="AO304" s="6"/>
      <c r="AP304" s="6"/>
      <c r="AQ304" s="6"/>
      <c r="AR304" s="6"/>
      <c r="AS304" s="6"/>
      <c r="AT304" s="107"/>
    </row>
    <row r="305" spans="1:11" ht="16.5">
      <c r="A305" s="28"/>
      <c r="B305" s="28"/>
      <c r="C305" s="28"/>
      <c r="D305" s="28"/>
      <c r="E305" s="28"/>
      <c r="F305" s="28"/>
      <c r="G305" s="28"/>
      <c r="H305" s="28"/>
      <c r="I305" s="28"/>
      <c r="J305" s="28"/>
      <c r="K305" s="28"/>
    </row>
    <row r="306" spans="1:11" ht="16.5">
      <c r="A306" s="28" t="s">
        <v>202</v>
      </c>
      <c r="B306" s="28" t="s">
        <v>232</v>
      </c>
      <c r="C306" s="28"/>
      <c r="D306" s="28"/>
      <c r="E306" s="28"/>
      <c r="F306" s="28"/>
      <c r="G306" s="28"/>
      <c r="H306" s="28"/>
      <c r="I306" s="28"/>
      <c r="J306" s="28"/>
      <c r="K306" s="28"/>
    </row>
    <row r="307" spans="1:11" ht="16.5">
      <c r="A307" s="28"/>
      <c r="B307" s="28" t="s">
        <v>195</v>
      </c>
      <c r="C307" s="28"/>
      <c r="D307" s="28"/>
      <c r="E307" s="28"/>
      <c r="F307" s="28"/>
      <c r="G307" s="28"/>
      <c r="H307" s="28"/>
      <c r="I307" s="28"/>
      <c r="J307" s="28"/>
      <c r="K307" s="28"/>
    </row>
    <row r="308" spans="1:11" ht="16.5">
      <c r="A308" s="28"/>
      <c r="B308" s="28" t="s">
        <v>232</v>
      </c>
      <c r="C308" s="28"/>
      <c r="D308" s="28"/>
      <c r="E308" s="28"/>
      <c r="F308" s="28"/>
      <c r="G308" s="28"/>
      <c r="H308" s="28"/>
      <c r="I308" s="28"/>
      <c r="J308" s="28"/>
      <c r="K308" s="28"/>
    </row>
    <row r="309" spans="1:11" ht="16.5">
      <c r="A309" s="28"/>
      <c r="B309" s="28" t="str">
        <f>("/RV13line~a:A"&amp;FIXED($B$176,0,TRUE)&amp;"~")</f>
        <v>/RV13line~a:A393~</v>
      </c>
      <c r="C309" s="28"/>
      <c r="D309" s="28" t="str">
        <f>(":SC13line~a:A"&amp;FIXED($B$176,0,TRUE)&amp;"~")</f>
        <v>:SC13line~a:A393~</v>
      </c>
      <c r="E309" s="28"/>
      <c r="F309" s="28"/>
      <c r="G309" s="28"/>
      <c r="H309" s="28"/>
      <c r="I309" s="28"/>
      <c r="J309" s="28"/>
      <c r="K309" s="28"/>
    </row>
    <row r="310" spans="1:11" ht="16.5">
      <c r="A310" s="28"/>
      <c r="B310" s="28" t="s">
        <v>203</v>
      </c>
      <c r="C310" s="28"/>
      <c r="D310" s="28"/>
      <c r="E310" s="28"/>
      <c r="F310" s="28"/>
      <c r="G310" s="28"/>
      <c r="H310" s="28"/>
      <c r="I310" s="28"/>
      <c r="J310" s="28"/>
      <c r="K310" s="28"/>
    </row>
    <row r="311" spans="1:11" ht="16.5">
      <c r="A311" s="28"/>
      <c r="B311" s="28" t="s">
        <v>197</v>
      </c>
      <c r="C311" s="28"/>
      <c r="D311" s="28"/>
      <c r="E311" s="28"/>
      <c r="F311" s="28"/>
      <c r="G311" s="28"/>
      <c r="H311" s="28"/>
      <c r="I311" s="28"/>
      <c r="J311" s="28"/>
      <c r="K311" s="28"/>
    </row>
    <row r="312" spans="1:11" ht="16.5">
      <c r="A312" s="28"/>
      <c r="B312" s="28" t="s">
        <v>204</v>
      </c>
      <c r="C312" s="28"/>
      <c r="D312" s="28"/>
      <c r="E312" s="28"/>
      <c r="F312" s="28"/>
      <c r="G312" s="28"/>
      <c r="H312" s="28"/>
      <c r="I312" s="28"/>
      <c r="J312" s="28"/>
      <c r="K312" s="28"/>
    </row>
    <row r="313" spans="1:11" ht="16.5">
      <c r="A313" s="28"/>
      <c r="B313" s="28" t="s">
        <v>205</v>
      </c>
      <c r="C313" s="28"/>
      <c r="D313" s="28"/>
      <c r="E313" s="28"/>
      <c r="F313" s="28"/>
      <c r="G313" s="28"/>
      <c r="H313" s="28"/>
      <c r="I313" s="28"/>
      <c r="J313" s="28"/>
      <c r="K313" s="28"/>
    </row>
    <row r="314" spans="1:11" ht="16.5">
      <c r="A314" s="28"/>
      <c r="B314" s="28" t="s">
        <v>189</v>
      </c>
      <c r="C314" s="28"/>
      <c r="D314" s="28"/>
      <c r="E314" s="28"/>
      <c r="F314" s="28"/>
      <c r="G314" s="28"/>
      <c r="H314" s="28"/>
      <c r="I314" s="28"/>
      <c r="J314" s="28"/>
      <c r="K314" s="28"/>
    </row>
    <row r="315" spans="1:11" ht="16.5">
      <c r="A315" s="28"/>
      <c r="B315" s="28"/>
      <c r="C315" s="28"/>
      <c r="D315" s="28"/>
      <c r="E315" s="28"/>
      <c r="F315" s="28"/>
      <c r="G315" s="28"/>
      <c r="H315" s="28"/>
      <c r="I315" s="28"/>
      <c r="J315" s="28"/>
      <c r="K315" s="28"/>
    </row>
    <row r="316" spans="1:11" ht="16.5">
      <c r="A316" s="28"/>
      <c r="B316" s="28"/>
      <c r="C316" s="28"/>
      <c r="D316" s="28"/>
      <c r="E316" s="28"/>
      <c r="F316" s="28"/>
      <c r="G316" s="28"/>
      <c r="H316" s="28"/>
      <c r="I316" s="28"/>
      <c r="J316" s="28"/>
      <c r="K316" s="28"/>
    </row>
    <row r="317" spans="1:11" ht="16.5">
      <c r="A317" s="28"/>
      <c r="B317" s="28"/>
      <c r="C317" s="28"/>
      <c r="D317" s="28"/>
      <c r="E317" s="28"/>
      <c r="F317" s="28"/>
      <c r="G317" s="28"/>
      <c r="H317" s="28"/>
      <c r="I317" s="28"/>
      <c r="J317" s="28"/>
      <c r="K317" s="28"/>
    </row>
    <row r="318" spans="1:11" ht="16.5">
      <c r="A318" s="28"/>
      <c r="B318" s="28"/>
      <c r="C318" s="28"/>
      <c r="D318" s="28"/>
      <c r="E318" s="28"/>
      <c r="F318" s="28"/>
      <c r="G318" s="28"/>
      <c r="H318" s="28"/>
      <c r="I318" s="28"/>
      <c r="J318" s="28"/>
      <c r="K318" s="28"/>
    </row>
    <row r="319" spans="1:11" ht="16.5">
      <c r="A319" s="28"/>
      <c r="B319" s="28"/>
      <c r="C319" s="28"/>
      <c r="D319" s="28"/>
      <c r="E319" s="28"/>
      <c r="F319" s="28"/>
      <c r="G319" s="28"/>
      <c r="H319" s="28"/>
      <c r="I319" s="28"/>
      <c r="J319" s="28"/>
      <c r="K319" s="28"/>
    </row>
    <row r="320" spans="1:11" ht="16.5">
      <c r="A320" s="28"/>
      <c r="B320" s="28"/>
      <c r="C320" s="28"/>
      <c r="D320" s="28"/>
      <c r="E320" s="28"/>
      <c r="F320" s="28"/>
      <c r="G320" s="28"/>
      <c r="H320" s="28"/>
      <c r="I320" s="28"/>
      <c r="J320" s="28"/>
      <c r="K320" s="28"/>
    </row>
    <row r="321" spans="1:11" ht="16.5">
      <c r="A321" s="28"/>
      <c r="B321" s="28"/>
      <c r="C321" s="28"/>
      <c r="D321" s="28"/>
      <c r="E321" s="28"/>
      <c r="F321" s="28"/>
      <c r="G321" s="28"/>
      <c r="H321" s="28"/>
      <c r="I321" s="28"/>
      <c r="J321" s="28"/>
      <c r="K321" s="28"/>
    </row>
    <row r="322" spans="1:11" ht="16.5">
      <c r="A322" s="28"/>
      <c r="B322" s="28"/>
      <c r="C322" s="28"/>
      <c r="D322" s="28"/>
      <c r="E322" s="28"/>
      <c r="F322" s="28"/>
      <c r="G322" s="28"/>
      <c r="H322" s="28"/>
      <c r="I322" s="28"/>
      <c r="J322" s="28"/>
      <c r="K322" s="28"/>
    </row>
    <row r="323" spans="1:11" ht="16.5">
      <c r="A323" s="28"/>
      <c r="B323" s="28"/>
      <c r="C323" s="28"/>
      <c r="D323" s="28"/>
      <c r="E323" s="28"/>
      <c r="F323" s="28"/>
      <c r="G323" s="28"/>
      <c r="H323" s="28"/>
      <c r="I323" s="28"/>
      <c r="J323" s="28"/>
      <c r="K323" s="28"/>
    </row>
    <row r="324" spans="1:11" ht="16.5">
      <c r="A324" s="28" t="s">
        <v>206</v>
      </c>
      <c r="B324" s="28" t="s">
        <v>232</v>
      </c>
      <c r="C324" s="28"/>
      <c r="D324" s="28"/>
      <c r="E324" s="28"/>
      <c r="F324" s="28"/>
      <c r="G324" s="28"/>
      <c r="H324" s="28"/>
      <c r="I324" s="28"/>
      <c r="J324" s="28"/>
      <c r="K324" s="28"/>
    </row>
    <row r="325" spans="1:11" ht="16.5">
      <c r="A325" s="28"/>
      <c r="B325" s="28" t="s">
        <v>207</v>
      </c>
      <c r="C325" s="28"/>
      <c r="D325" s="28"/>
      <c r="E325" s="28"/>
      <c r="F325" s="28"/>
      <c r="G325" s="28"/>
      <c r="H325" s="28"/>
      <c r="I325" s="28"/>
      <c r="J325" s="28"/>
      <c r="K325" s="28"/>
    </row>
    <row r="326" spans="1:11" ht="16.5">
      <c r="A326" s="28"/>
      <c r="B326" s="28" t="s">
        <v>208</v>
      </c>
      <c r="C326" s="28"/>
      <c r="D326" s="28"/>
      <c r="E326" s="28"/>
      <c r="F326" s="28"/>
      <c r="G326" s="28"/>
      <c r="H326" s="28"/>
      <c r="I326" s="28"/>
      <c r="J326" s="28"/>
      <c r="K326" s="28"/>
    </row>
    <row r="327" spans="1:11" ht="16.5">
      <c r="A327" s="28"/>
      <c r="B327" s="28" t="s">
        <v>209</v>
      </c>
      <c r="C327" s="28">
        <f>IF(B79,1,0)</f>
        <v>0</v>
      </c>
      <c r="D327" s="28"/>
      <c r="E327" s="28"/>
      <c r="F327" s="28"/>
      <c r="G327" s="28"/>
      <c r="H327" s="28"/>
      <c r="I327" s="28"/>
      <c r="J327" s="28"/>
      <c r="K327" s="28"/>
    </row>
    <row r="328" spans="1:11" ht="16.5">
      <c r="A328" s="28"/>
      <c r="B328" s="28"/>
      <c r="C328" s="28"/>
      <c r="D328" s="28"/>
      <c r="E328" s="28"/>
      <c r="F328" s="28"/>
      <c r="G328" s="28"/>
      <c r="H328" s="28"/>
      <c r="I328" s="28"/>
      <c r="J328" s="28"/>
      <c r="K328" s="28"/>
    </row>
    <row r="329" spans="1:11" ht="16.5">
      <c r="A329" s="28" t="s">
        <v>210</v>
      </c>
      <c r="B329" s="28" t="s">
        <v>211</v>
      </c>
      <c r="C329" s="28"/>
      <c r="D329" s="28"/>
      <c r="E329" s="28"/>
      <c r="F329" s="28"/>
      <c r="G329" s="28"/>
      <c r="H329" s="28"/>
      <c r="I329" s="28"/>
      <c r="J329" s="28"/>
      <c r="K329" s="28"/>
    </row>
    <row r="330" spans="1:11" ht="16.5">
      <c r="A330" s="28"/>
      <c r="B330" s="28" t="s">
        <v>212</v>
      </c>
      <c r="C330" s="28"/>
      <c r="D330" s="28"/>
      <c r="E330" s="28"/>
      <c r="F330" s="28"/>
      <c r="G330" s="28"/>
      <c r="H330" s="28"/>
      <c r="I330" s="28"/>
      <c r="J330" s="28"/>
      <c r="K330" s="28"/>
    </row>
    <row r="331" spans="1:11" ht="16.5">
      <c r="A331" s="28"/>
      <c r="B331" s="28" t="s">
        <v>213</v>
      </c>
      <c r="C331" s="28"/>
      <c r="D331" s="28"/>
      <c r="E331" s="28"/>
      <c r="F331" s="28"/>
      <c r="G331" s="28"/>
      <c r="H331" s="28"/>
      <c r="I331" s="28"/>
      <c r="J331" s="28"/>
      <c r="K331" s="28"/>
    </row>
    <row r="332" spans="1:11" ht="16.5">
      <c r="A332" s="28"/>
      <c r="B332" s="28" t="s">
        <v>214</v>
      </c>
      <c r="C332" s="28"/>
      <c r="D332" s="28"/>
      <c r="E332" s="28"/>
      <c r="F332" s="28"/>
      <c r="G332" s="28"/>
      <c r="H332" s="28"/>
      <c r="I332" s="28"/>
      <c r="J332" s="28"/>
      <c r="K332" s="28"/>
    </row>
    <row r="333" spans="1:11" ht="16.5">
      <c r="A333" s="28"/>
      <c r="B333" s="28" t="s">
        <v>215</v>
      </c>
      <c r="C333" s="28"/>
      <c r="D333" s="28"/>
      <c r="E333" s="28"/>
      <c r="F333" s="28"/>
      <c r="G333" s="28"/>
      <c r="H333" s="28"/>
      <c r="I333" s="28"/>
      <c r="J333" s="28"/>
      <c r="K333" s="28"/>
    </row>
    <row r="334" spans="1:11" ht="16.5">
      <c r="A334" s="28" t="s">
        <v>216</v>
      </c>
      <c r="B334" s="28" t="s">
        <v>232</v>
      </c>
      <c r="C334" s="28"/>
      <c r="D334" s="28"/>
      <c r="E334" s="28"/>
      <c r="F334" s="28"/>
      <c r="G334" s="28"/>
      <c r="H334" s="28"/>
      <c r="I334" s="28"/>
      <c r="J334" s="28"/>
      <c r="K334" s="28"/>
    </row>
    <row r="335" spans="1:11" ht="16.5">
      <c r="A335" s="28"/>
      <c r="B335" s="28" t="str">
        <f>"{Goto}a:a"&amp;FIXED($B$176,0,TRUE)&amp;"~"</f>
        <v>{Goto}a:a393~</v>
      </c>
      <c r="C335" s="28"/>
      <c r="D335" s="28"/>
      <c r="E335" s="28"/>
      <c r="F335" s="28"/>
      <c r="G335" s="28"/>
      <c r="H335" s="28"/>
      <c r="I335" s="28"/>
      <c r="J335" s="28"/>
      <c r="K335" s="28"/>
    </row>
    <row r="336" spans="1:11" ht="18" thickBot="1">
      <c r="A336" s="28"/>
      <c r="B336" s="28"/>
      <c r="C336" s="28"/>
      <c r="D336" s="28"/>
      <c r="E336" s="28"/>
      <c r="F336" s="28"/>
      <c r="G336" s="28"/>
      <c r="H336" s="28"/>
      <c r="I336" s="28"/>
      <c r="J336" s="28"/>
      <c r="K336" s="28"/>
    </row>
    <row r="337" spans="1:60" ht="18" thickTop="1">
      <c r="A337" s="118"/>
      <c r="B337" s="119"/>
      <c r="C337" s="119"/>
      <c r="D337" s="119"/>
      <c r="E337" s="119"/>
      <c r="F337" s="119"/>
      <c r="G337" s="119"/>
      <c r="H337" s="119"/>
      <c r="I337" s="119"/>
      <c r="J337" s="119"/>
      <c r="K337" s="119"/>
      <c r="L337" s="119"/>
      <c r="M337" s="119"/>
      <c r="N337" s="119"/>
      <c r="O337" s="120"/>
      <c r="P337" s="28"/>
      <c r="Q337" s="28"/>
      <c r="R337" s="28"/>
      <c r="S337" s="28"/>
      <c r="T337" s="28"/>
      <c r="U337" s="28"/>
      <c r="V337" s="28"/>
      <c r="W337" s="28"/>
      <c r="X337" s="28"/>
      <c r="Y337" s="28"/>
      <c r="Z337" s="28"/>
      <c r="AA337" s="28"/>
      <c r="AB337" s="28"/>
      <c r="AC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row>
    <row r="338" spans="1:60" ht="16.5">
      <c r="A338" s="121" t="s">
        <v>217</v>
      </c>
      <c r="B338" s="28" t="s">
        <v>218</v>
      </c>
      <c r="C338" s="28"/>
      <c r="D338" s="28"/>
      <c r="E338" s="28"/>
      <c r="F338" s="28"/>
      <c r="G338" s="28"/>
      <c r="H338" s="28"/>
      <c r="I338" s="28"/>
      <c r="J338" s="28"/>
      <c r="K338" s="28"/>
      <c r="L338" s="28"/>
      <c r="M338" s="28"/>
      <c r="N338" s="28"/>
      <c r="O338" s="122"/>
      <c r="P338" s="28"/>
      <c r="Q338" s="28"/>
      <c r="R338" s="28"/>
      <c r="S338" s="28"/>
      <c r="T338" s="28"/>
      <c r="U338" s="28"/>
      <c r="V338" s="28"/>
      <c r="W338" s="28"/>
      <c r="X338" s="28"/>
      <c r="Y338" s="28"/>
      <c r="Z338" s="28"/>
      <c r="AA338" s="28"/>
      <c r="AB338" s="28"/>
      <c r="AC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row>
    <row r="339" spans="1:60" ht="16.5">
      <c r="A339" s="121" t="s">
        <v>219</v>
      </c>
      <c r="B339" s="28"/>
      <c r="C339" s="28"/>
      <c r="D339" s="28"/>
      <c r="E339" s="28"/>
      <c r="F339" s="28"/>
      <c r="G339" s="28"/>
      <c r="H339" s="28"/>
      <c r="I339" s="28"/>
      <c r="J339" s="28"/>
      <c r="K339" s="28"/>
      <c r="L339" s="28"/>
      <c r="M339" s="28"/>
      <c r="N339" s="28"/>
      <c r="O339" s="122"/>
      <c r="P339" s="28"/>
      <c r="Q339" s="28"/>
      <c r="R339" s="28"/>
      <c r="S339" s="28"/>
      <c r="T339" s="28"/>
      <c r="U339" s="28"/>
      <c r="V339" s="28"/>
      <c r="W339" s="28"/>
      <c r="X339" s="28"/>
      <c r="Y339" s="28"/>
      <c r="Z339" s="28"/>
      <c r="AA339" s="28"/>
      <c r="AB339" s="28"/>
      <c r="AC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row>
    <row r="340" spans="1:60" ht="16.5">
      <c r="A340" s="121" t="s">
        <v>219</v>
      </c>
      <c r="B340" s="28" t="s">
        <v>220</v>
      </c>
      <c r="C340" s="28"/>
      <c r="D340" s="28"/>
      <c r="E340" s="28"/>
      <c r="F340" s="28"/>
      <c r="G340" s="28"/>
      <c r="H340" s="28"/>
      <c r="I340" s="28"/>
      <c r="J340" s="28"/>
      <c r="K340" s="28"/>
      <c r="L340" s="28"/>
      <c r="M340" s="28"/>
      <c r="N340" s="28"/>
      <c r="O340" s="122"/>
      <c r="P340" s="28"/>
      <c r="Q340" s="28"/>
      <c r="R340" s="28"/>
      <c r="S340" s="28"/>
      <c r="T340" s="28"/>
      <c r="U340" s="28"/>
      <c r="V340" s="28"/>
      <c r="W340" s="28"/>
      <c r="X340" s="28"/>
      <c r="Y340" s="28"/>
      <c r="Z340" s="28"/>
      <c r="AA340" s="28"/>
      <c r="AB340" s="28"/>
      <c r="AC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row>
    <row r="341" spans="1:60" ht="16.5">
      <c r="A341" s="121" t="s">
        <v>219</v>
      </c>
      <c r="B341" s="28" t="s">
        <v>221</v>
      </c>
      <c r="C341" s="28"/>
      <c r="D341" s="28"/>
      <c r="E341" s="28"/>
      <c r="F341" s="28"/>
      <c r="G341" s="28"/>
      <c r="H341" s="28"/>
      <c r="I341" s="28"/>
      <c r="J341" s="28"/>
      <c r="K341" s="28"/>
      <c r="L341" s="28"/>
      <c r="M341" s="28"/>
      <c r="N341" s="28"/>
      <c r="O341" s="122"/>
      <c r="P341" s="28"/>
      <c r="Q341" s="28"/>
      <c r="R341" s="28"/>
      <c r="S341" s="28"/>
      <c r="T341" s="28"/>
      <c r="U341" s="28"/>
      <c r="V341" s="28"/>
      <c r="W341" s="28"/>
      <c r="X341" s="28"/>
      <c r="Y341" s="28"/>
      <c r="Z341" s="28"/>
      <c r="AA341" s="28"/>
      <c r="AB341" s="28"/>
      <c r="AC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row>
    <row r="342" spans="1:60" ht="16.5">
      <c r="A342" s="121" t="s">
        <v>219</v>
      </c>
      <c r="B342" s="28" t="s">
        <v>222</v>
      </c>
      <c r="C342" s="28"/>
      <c r="D342" s="28"/>
      <c r="E342" s="28"/>
      <c r="F342" s="28"/>
      <c r="G342" s="28"/>
      <c r="H342" s="28"/>
      <c r="I342" s="28"/>
      <c r="J342" s="28"/>
      <c r="K342" s="28"/>
      <c r="L342" s="28"/>
      <c r="M342" s="28"/>
      <c r="N342" s="28"/>
      <c r="O342" s="122"/>
      <c r="P342" s="28"/>
      <c r="Q342" s="28"/>
      <c r="R342" s="28"/>
      <c r="S342" s="28"/>
      <c r="T342" s="28"/>
      <c r="U342" s="28"/>
      <c r="V342" s="28"/>
      <c r="W342" s="28"/>
      <c r="X342" s="28"/>
      <c r="Y342" s="28"/>
      <c r="Z342" s="28"/>
      <c r="AA342" s="28"/>
      <c r="AB342" s="28"/>
      <c r="AC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row>
    <row r="343" spans="1:60" ht="16.5">
      <c r="A343" s="121" t="s">
        <v>219</v>
      </c>
      <c r="B343" s="28"/>
      <c r="C343" s="28"/>
      <c r="D343" s="28"/>
      <c r="E343" s="28"/>
      <c r="F343" s="28"/>
      <c r="G343" s="28"/>
      <c r="H343" s="28"/>
      <c r="I343" s="28"/>
      <c r="J343" s="28"/>
      <c r="K343" s="28"/>
      <c r="L343" s="28"/>
      <c r="M343" s="28"/>
      <c r="N343" s="28"/>
      <c r="O343" s="122"/>
      <c r="P343" s="28"/>
      <c r="Q343" s="28"/>
      <c r="R343" s="28"/>
      <c r="S343" s="28"/>
      <c r="T343" s="28"/>
      <c r="U343" s="28"/>
      <c r="V343" s="28"/>
      <c r="W343" s="28"/>
      <c r="X343" s="28"/>
      <c r="Y343" s="28"/>
      <c r="Z343" s="28"/>
      <c r="AA343" s="28"/>
      <c r="AB343" s="28"/>
      <c r="AC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row>
    <row r="344" spans="1:60" ht="16.5">
      <c r="A344" s="121" t="s">
        <v>219</v>
      </c>
      <c r="B344" s="28"/>
      <c r="C344" s="28"/>
      <c r="D344" s="28"/>
      <c r="E344" s="28"/>
      <c r="F344" s="28"/>
      <c r="G344" s="28"/>
      <c r="H344" s="28"/>
      <c r="I344" s="28"/>
      <c r="J344" s="28"/>
      <c r="K344" s="28"/>
      <c r="L344" s="28"/>
      <c r="M344" s="28"/>
      <c r="N344" s="28"/>
      <c r="O344" s="122"/>
      <c r="P344" s="28"/>
      <c r="Q344" s="28"/>
      <c r="R344" s="28"/>
      <c r="S344" s="28"/>
      <c r="T344" s="28"/>
      <c r="U344" s="28"/>
      <c r="V344" s="28"/>
      <c r="W344" s="28"/>
      <c r="X344" s="28"/>
      <c r="Y344" s="28"/>
      <c r="Z344" s="28"/>
      <c r="AA344" s="28"/>
      <c r="AB344" s="28"/>
      <c r="AC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row>
    <row r="345" spans="1:60" ht="16.5">
      <c r="A345" s="121" t="s">
        <v>219</v>
      </c>
      <c r="B345" s="28"/>
      <c r="C345" s="28"/>
      <c r="D345" s="28"/>
      <c r="E345" s="28"/>
      <c r="F345" s="28"/>
      <c r="G345" s="28"/>
      <c r="H345" s="28"/>
      <c r="I345" s="28"/>
      <c r="J345" s="28"/>
      <c r="K345" s="28"/>
      <c r="L345" s="28"/>
      <c r="M345" s="28"/>
      <c r="N345" s="28"/>
      <c r="O345" s="122"/>
      <c r="P345" s="28"/>
      <c r="Q345" s="28"/>
      <c r="R345" s="28"/>
      <c r="S345" s="28"/>
      <c r="T345" s="28"/>
      <c r="U345" s="28"/>
      <c r="V345" s="28"/>
      <c r="W345" s="28"/>
      <c r="X345" s="28"/>
      <c r="Y345" s="28"/>
      <c r="Z345" s="28"/>
      <c r="AA345" s="28"/>
      <c r="AB345" s="28"/>
      <c r="AC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row>
    <row r="346" spans="1:60" ht="18" thickBot="1">
      <c r="A346" s="123">
        <f>COUNTA(A338:A345)</f>
        <v>8</v>
      </c>
      <c r="B346" s="124"/>
      <c r="C346" s="124"/>
      <c r="D346" s="124"/>
      <c r="E346" s="124"/>
      <c r="F346" s="124"/>
      <c r="G346" s="124"/>
      <c r="H346" s="124"/>
      <c r="I346" s="124"/>
      <c r="J346" s="124"/>
      <c r="K346" s="124"/>
      <c r="L346" s="124"/>
      <c r="M346" s="124"/>
      <c r="N346" s="124"/>
      <c r="O346" s="125"/>
      <c r="P346" s="28"/>
      <c r="Q346" s="28"/>
      <c r="R346" s="28"/>
      <c r="S346" s="28"/>
      <c r="T346" s="28"/>
      <c r="U346" s="28"/>
      <c r="V346" s="28"/>
      <c r="W346" s="28"/>
      <c r="X346" s="28"/>
      <c r="Y346" s="28"/>
      <c r="Z346" s="28"/>
      <c r="AA346" s="28"/>
      <c r="AB346" s="28"/>
      <c r="AC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row>
    <row r="347" spans="1:60" ht="18" thickTop="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row>
    <row r="348" spans="1:60" ht="16.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row>
    <row r="349" spans="1:60" ht="16.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row>
    <row r="350" spans="1:60" ht="16.5">
      <c r="A350" s="28" t="s">
        <v>223</v>
      </c>
      <c r="B350" s="28" t="s">
        <v>224</v>
      </c>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row>
    <row r="351" spans="1:60" ht="16.5">
      <c r="A351" s="28" t="s">
        <v>225</v>
      </c>
      <c r="B351" s="28">
        <f>IF(B350="OK",1,IF(B350="ok",1,0))</f>
        <v>1</v>
      </c>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row>
    <row r="352" spans="1:60" ht="16.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row>
    <row r="353" spans="1:60" ht="16.5">
      <c r="A353" s="28" t="s">
        <v>226</v>
      </c>
      <c r="B353" s="28" t="str">
        <f>CHAR(34)&amp;B87&amp;" not found.  Cannot continue without world totals! &lt;OK&gt;  "&amp;CHAR(34)</f>
        <v>"IDATA1F.MSG not found.  Cannot continue without world totals! &lt;OK&gt;  "</v>
      </c>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row>
    <row r="354" spans="1:60" ht="16.5">
      <c r="A354" s="28" t="s">
        <v>227</v>
      </c>
      <c r="B354" s="28" t="str">
        <f>CHAR(34)&amp;B88&amp;" not found.           &lt;OK&gt; to continue             &lt;Cancel&gt; to abort"&amp;CHAR(34)</f>
        <v>"IDATA2F.MSG not found.           &lt;OK&gt; to continue             &lt;Cancel&gt; to abort"</v>
      </c>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row>
    <row r="355" spans="1:60" ht="16.5">
      <c r="A355" s="28" t="s">
        <v>228</v>
      </c>
      <c r="B355" s="28" t="str">
        <f>CHAR(34)&amp;B89&amp;" not found.           &lt;OK&gt; to continue             &lt;Cancel&gt; to abort"&amp;CHAR(34)</f>
        <v>"IDATA3F.MSG not found.           &lt;OK&gt; to continue             &lt;Cancel&gt; to abort"</v>
      </c>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row>
    <row r="356" spans="1:60" ht="16.5">
      <c r="A356" s="28" t="s">
        <v>229</v>
      </c>
      <c r="B356" s="28" t="str">
        <f>CHAR(34)&amp;B90&amp;" not found.           &lt;OK&gt; to continue             &lt;Cancel&gt; to abort"&amp;CHAR(34)</f>
        <v>"IDATA4F.MSG not found.           &lt;OK&gt; to continue             &lt;Cancel&gt; to abort"</v>
      </c>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row>
    <row r="357" spans="1:60" ht="16.5">
      <c r="A357" s="28" t="s">
        <v>230</v>
      </c>
      <c r="B357" s="28" t="str">
        <f>CHAR(34)&amp;B91&amp;" not found.           &lt;OK&gt; to continue             &lt;Cancel&gt; to abort"&amp;CHAR(34)</f>
        <v>"IDATA5F.MSG not found.           &lt;OK&gt; to continue             &lt;Cancel&gt; to abort"</v>
      </c>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row>
    <row r="358" spans="1:60" ht="16.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row>
    <row r="359" spans="1:60" ht="16.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row>
    <row r="360" spans="1:60" ht="16.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row>
    <row r="361" spans="1:60" ht="16.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row>
    <row r="362" spans="1:60" ht="16.5">
      <c r="A362" s="28" t="s">
        <v>67</v>
      </c>
      <c r="B362" s="28" t="str">
        <f>"{GETLABEL "&amp;B353&amp;",$Response}"</f>
        <v>{GETLABEL "IDATA1F.MSG not found.  Cannot continue without world totals! &lt;OK&gt;  ",$Response}</v>
      </c>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row>
    <row r="363" spans="1:60" ht="16.5">
      <c r="A363" s="28"/>
      <c r="B363" s="28" t="s">
        <v>68</v>
      </c>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row>
    <row r="364" spans="1:60" ht="16.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row>
    <row r="365" spans="1:60" ht="1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row>
    <row r="366" spans="1:60" ht="16.5">
      <c r="A366" s="28" t="s">
        <v>69</v>
      </c>
      <c r="B366" s="28" t="str">
        <f>"{GETLABEL "&amp;$B$354&amp;";$Response;"&amp;CHAR(34)&amp;"OK"&amp;CHAR(34)&amp;"}"</f>
        <v>{GETLABEL "IDATA2F.MSG not found.           &lt;OK&gt; to continue             &lt;Cancel&gt; to abort";$Response;"OK"}</v>
      </c>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row>
    <row r="367" spans="1:60" ht="16.5">
      <c r="A367" s="28"/>
      <c r="B367" s="28" t="s">
        <v>232</v>
      </c>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row>
    <row r="368" spans="1:60" ht="16.5">
      <c r="A368" s="28"/>
      <c r="B368" s="28" t="s">
        <v>70</v>
      </c>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row>
    <row r="369" spans="1:60" ht="16.5">
      <c r="A369" s="28"/>
      <c r="B369" s="28" t="s">
        <v>68</v>
      </c>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row>
    <row r="370" spans="1:60" ht="16.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row>
    <row r="371" spans="1:60" ht="16.5">
      <c r="A371" s="28" t="s">
        <v>71</v>
      </c>
      <c r="B371" s="28" t="str">
        <f>"{GETLABEL "&amp;$B$355&amp;";$Response;"&amp;CHAR(34)&amp;"OK"&amp;CHAR(34)&amp;"}"</f>
        <v>{GETLABEL "IDATA3F.MSG not found.           &lt;OK&gt; to continue             &lt;Cancel&gt; to abort";$Response;"OK"}</v>
      </c>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row>
    <row r="372" spans="1:60" ht="16.5">
      <c r="A372" s="28"/>
      <c r="B372" s="28" t="s">
        <v>232</v>
      </c>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row>
    <row r="373" spans="1:60" ht="16.5">
      <c r="A373" s="28"/>
      <c r="B373" s="28" t="s">
        <v>72</v>
      </c>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row>
    <row r="374" spans="1:60" ht="16.5">
      <c r="A374" s="28"/>
      <c r="B374" s="28" t="s">
        <v>68</v>
      </c>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row>
    <row r="375" spans="1:60" ht="16.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row>
    <row r="376" spans="1:60" ht="16.5">
      <c r="A376" s="28" t="s">
        <v>73</v>
      </c>
      <c r="B376" s="28" t="str">
        <f>"{GETLABEL "&amp;$B$356&amp;";$Response;"&amp;CHAR(34)&amp;"OK"&amp;CHAR(34)&amp;"}"</f>
        <v>{GETLABEL "IDATA4F.MSG not found.           &lt;OK&gt; to continue             &lt;Cancel&gt; to abort";$Response;"OK"}</v>
      </c>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row>
    <row r="377" spans="1:60" ht="16.5">
      <c r="A377" s="28"/>
      <c r="B377" s="28" t="s">
        <v>232</v>
      </c>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row>
    <row r="378" spans="1:60" ht="16.5">
      <c r="A378" s="28"/>
      <c r="B378" s="28" t="s">
        <v>74</v>
      </c>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row>
    <row r="379" spans="1:60" ht="16.5">
      <c r="A379" s="28"/>
      <c r="B379" s="28" t="s">
        <v>68</v>
      </c>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row>
    <row r="380" spans="1:60" ht="16.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row>
    <row r="381" spans="1:60" ht="16.5">
      <c r="A381" s="28" t="s">
        <v>75</v>
      </c>
      <c r="B381" s="28" t="str">
        <f>"{GETLABEL "&amp;$B$357&amp;";$Response;"&amp;CHAR(34)&amp;"OK"&amp;CHAR(34)&amp;"}"</f>
        <v>{GETLABEL "IDATA5F.MSG not found.           &lt;OK&gt; to continue             &lt;Cancel&gt; to abort";$Response;"OK"}</v>
      </c>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row>
    <row r="382" spans="1:60" ht="16.5">
      <c r="A382" s="28"/>
      <c r="B382" s="28" t="s">
        <v>232</v>
      </c>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row>
    <row r="383" spans="1:60" ht="16.5">
      <c r="A383" s="28"/>
      <c r="B383" s="28" t="s">
        <v>76</v>
      </c>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row>
    <row r="384" spans="1:60" ht="16.5">
      <c r="A384" s="28"/>
      <c r="B384" s="28" t="s">
        <v>68</v>
      </c>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row>
    <row r="385" spans="1:60" ht="16.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row>
    <row r="386" spans="1:60" ht="16.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row>
    <row r="387" spans="1:60" ht="16.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row>
    <row r="388" spans="1:60" ht="16.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row>
    <row r="389" spans="1:60" ht="16.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row>
    <row r="390" spans="1:60" ht="16.5">
      <c r="A390" s="28" t="s">
        <v>77</v>
      </c>
      <c r="B390" s="28" t="s">
        <v>78</v>
      </c>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row>
    <row r="391" spans="1:60" ht="16.5">
      <c r="A391" s="28"/>
      <c r="B391" s="28" t="s">
        <v>79</v>
      </c>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row>
    <row r="392" spans="1:60" ht="16.5">
      <c r="A392" s="28"/>
      <c r="B392" s="28" t="s">
        <v>80</v>
      </c>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row>
    <row r="393" spans="1:60" ht="16.5">
      <c r="A393" s="28"/>
      <c r="B393" s="28" t="str">
        <f>"{Indicate "&amp;CHAR(34)&amp;"reading "&amp;B87&amp;CHAR(34)&amp;"}"</f>
        <v>{Indicate "reading IDATA1F.MSG"}</v>
      </c>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row>
    <row r="394" spans="1:60" ht="16.5">
      <c r="A394" s="28"/>
      <c r="B394" s="28" t="s">
        <v>232</v>
      </c>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row>
    <row r="395" spans="1:60" ht="16.5">
      <c r="A395" s="28"/>
      <c r="B395" s="28" t="str">
        <f>"{OPEN "&amp;$B$87&amp;",r}{BRANCH SKIP1}"</f>
        <v>{OPEN IDATA1F.MSG,r}{BRANCH SKIP1}</v>
      </c>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row>
    <row r="396" spans="1:60" ht="16.5">
      <c r="A396" s="28"/>
      <c r="B396" s="28" t="str">
        <f>("/FIN{ce}"&amp;$B$87&amp;"~")</f>
        <v>/FIN{ce}IDATA1F.MSG~</v>
      </c>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row>
    <row r="397" spans="1:60" ht="16.5">
      <c r="A397" s="28" t="s">
        <v>81</v>
      </c>
      <c r="B397" s="28" t="s">
        <v>82</v>
      </c>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row>
    <row r="398" spans="1:60" ht="16.5">
      <c r="A398" s="28"/>
      <c r="B398" s="28" t="str">
        <f>"{Indicate "&amp;CHAR(34)&amp;"reading "&amp;$B$88&amp;CHAR(34)&amp;"}"</f>
        <v>{Indicate "reading IDATA2F.MSG"}</v>
      </c>
      <c r="C398" s="28" t="str">
        <f>$B$88</f>
        <v>IDATA2F.MSG</v>
      </c>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row>
    <row r="399" spans="1:60" ht="16.5">
      <c r="A399" s="28"/>
      <c r="B399" s="28" t="s">
        <v>232</v>
      </c>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row>
    <row r="400" spans="1:60" ht="16.5">
      <c r="A400" s="28"/>
      <c r="B400" s="28" t="str">
        <f>"{OPEN "&amp;B88&amp;",r}{BRANCH SKIP2}"</f>
        <v>{OPEN IDATA2F.MSG,r}{BRANCH SKIP2}</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row>
    <row r="401" spans="1:59" ht="16.5">
      <c r="A401" s="28"/>
      <c r="B401" s="28" t="str">
        <f>("/FIN{ce}"&amp;B88&amp;"~")</f>
        <v>/FIN{ce}IDATA2F.MSG~</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row>
    <row r="402" spans="1:59" ht="16.5">
      <c r="A402" s="28" t="s">
        <v>83</v>
      </c>
      <c r="B402" s="28" t="s">
        <v>84</v>
      </c>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row>
    <row r="403" spans="1:59" ht="16.5">
      <c r="A403" s="28"/>
      <c r="B403" s="28" t="str">
        <f>"{Indicate "&amp;CHAR(34)&amp;"reading "&amp;B89&amp;CHAR(34)&amp;"}"</f>
        <v>{Indicate "reading IDATA3F.MSG"}</v>
      </c>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row>
    <row r="404" spans="1:59" ht="16.5">
      <c r="A404" s="28"/>
      <c r="B404" s="28" t="s">
        <v>232</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row>
    <row r="405" spans="1:59" ht="16.5">
      <c r="A405" s="28"/>
      <c r="B405" s="28" t="str">
        <f>"{OPEN "&amp;B89&amp;",r}{BRANCH SKIP3}"</f>
        <v>{OPEN IDATA3F.MSG,r}{BRANCH SKIP3}</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row>
    <row r="406" spans="1:59" ht="16.5">
      <c r="A406" s="28"/>
      <c r="B406" s="28" t="str">
        <f>("/FIN{ce}"&amp;B89&amp;"~")</f>
        <v>/FIN{ce}IDATA3F.MSG~</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row>
    <row r="407" spans="1:59" ht="16.5">
      <c r="A407" s="28" t="s">
        <v>85</v>
      </c>
      <c r="B407" s="28" t="s">
        <v>86</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row>
    <row r="408" spans="1:59" ht="16.5">
      <c r="A408" s="28"/>
      <c r="B408" s="28" t="str">
        <f>"{Indicate "&amp;CHAR(34)&amp;"reading "&amp;B90&amp;CHAR(34)&amp;"}"</f>
        <v>{Indicate "reading IDATA4F.MSG"}</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row>
    <row r="409" spans="1:59" ht="16.5">
      <c r="A409" s="28"/>
      <c r="B409" s="28" t="s">
        <v>232</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row>
    <row r="410" spans="1:59" ht="16.5">
      <c r="A410" s="28"/>
      <c r="B410" s="28" t="str">
        <f>"{OPEN "&amp;B90&amp;",r}{BRANCH SKIP4}"</f>
        <v>{OPEN IDATA4F.MSG,r}{BRANCH SKIP4}</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row>
    <row r="411" spans="1:59" ht="16.5">
      <c r="A411" s="28"/>
      <c r="B411" s="28" t="str">
        <f>("/FIN{ce}"&amp;B90&amp;"~")</f>
        <v>/FIN{ce}IDATA4F.MSG~</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row>
    <row r="412" spans="1:59" ht="16.5">
      <c r="A412" s="28" t="s">
        <v>87</v>
      </c>
      <c r="B412" s="28" t="s">
        <v>88</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row>
    <row r="413" spans="1:59" ht="16.5">
      <c r="A413" s="28"/>
      <c r="B413" s="28" t="str">
        <f>"{Indicate "&amp;CHAR(34)&amp;"reading "&amp;B91&amp;CHAR(34)&amp;"}"</f>
        <v>{Indicate "reading IDATA5F.MSG"}</v>
      </c>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row>
    <row r="414" spans="1:59" ht="16.5">
      <c r="A414" s="28"/>
      <c r="B414" s="28" t="s">
        <v>232</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row>
    <row r="415" spans="1:59" ht="16.5">
      <c r="A415" s="28"/>
      <c r="B415" s="28" t="str">
        <f>"{OPEN "&amp;B91&amp;",r}{BRANCH SKIP5}"</f>
        <v>{OPEN IDATA5F.MSG,r}{BRANCH SKIP5}</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row>
    <row r="416" spans="1:59" ht="16.5">
      <c r="A416" s="28"/>
      <c r="B416" s="28" t="str">
        <f>("/FIN{ce}"&amp;B91&amp;"~")</f>
        <v>/FIN{ce}IDATA5F.MSG~</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row>
    <row r="417" spans="1:59" ht="16.5">
      <c r="A417" s="28" t="s">
        <v>89</v>
      </c>
      <c r="B417" s="28" t="s">
        <v>232</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row>
    <row r="418" spans="1:59" ht="16.5">
      <c r="A418" s="28"/>
      <c r="B418" s="28" t="s">
        <v>90</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row>
    <row r="419" spans="1:59" ht="16.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row>
    <row r="420" spans="1:59" ht="16.5">
      <c r="A420" s="28" t="s">
        <v>91</v>
      </c>
      <c r="B420" s="28" t="s">
        <v>80</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row>
    <row r="421" spans="1:59" ht="16.5">
      <c r="A421" s="28"/>
      <c r="B421" s="28" t="s">
        <v>92</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row>
    <row r="422" spans="1:59" ht="16.5">
      <c r="A422" s="28"/>
      <c r="B422" s="28" t="s">
        <v>93</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row>
    <row r="423" spans="1:59" ht="16.5">
      <c r="A423" s="28" t="s">
        <v>94</v>
      </c>
      <c r="B423" s="93" t="str">
        <f>":PSS"&amp;FIXED($B$464,0,TRUE)&amp;"~QQ"</f>
        <v>:PSS1~QQ</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row>
    <row r="424" spans="1:59" ht="16.5">
      <c r="A424" s="28"/>
      <c r="B424" s="28" t="s">
        <v>161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row>
    <row r="425" spans="1:59" ht="16.5">
      <c r="A425" s="28"/>
      <c r="B425" s="28" t="s">
        <v>95</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row>
    <row r="426" spans="1:59" ht="16.5">
      <c r="A426" s="28"/>
      <c r="B426" s="28" t="s">
        <v>96</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row>
    <row r="427" spans="1:59" ht="16.5">
      <c r="A427" s="28"/>
      <c r="B427" s="28" t="s">
        <v>97</v>
      </c>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row>
    <row r="428" spans="1:59" ht="16.5">
      <c r="A428" s="28"/>
      <c r="B428" s="28" t="str">
        <f>"{goto}a:a"&amp;FIXED(B176,0,TRUE)&amp;"~"</f>
        <v>{goto}a:a393~</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row>
    <row r="429" spans="1:59" ht="16.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row>
    <row r="430" spans="1:59" ht="16.5">
      <c r="A430" s="28"/>
      <c r="B430" s="28" t="s">
        <v>170</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row>
    <row r="431" spans="1:59" ht="16.5">
      <c r="A431" s="28"/>
      <c r="B431" s="28" t="s">
        <v>98</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row>
    <row r="432" spans="1:59" ht="16.5">
      <c r="A432" s="28"/>
      <c r="B432" s="28" t="s">
        <v>232</v>
      </c>
      <c r="C432" s="28"/>
      <c r="D432" s="28" t="str">
        <f>"{Let line_pointer,Line_pointer+"&amp;FIXED(A346,0,TRUE)&amp;"}"</f>
        <v>{Let line_pointer,Line_pointer+8}</v>
      </c>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row>
    <row r="433" spans="1:59" ht="16.5">
      <c r="A433" s="28"/>
      <c r="B433" s="28" t="s">
        <v>162</v>
      </c>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row>
    <row r="434" spans="1:59" ht="16.5">
      <c r="A434" s="28"/>
      <c r="B434" s="28" t="s">
        <v>90</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row>
    <row r="435" spans="1:59" ht="16.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row>
    <row r="436" spans="1:59" ht="16.5">
      <c r="A436" s="28" t="s">
        <v>99</v>
      </c>
      <c r="B436" s="28" t="s">
        <v>232</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row>
    <row r="437" spans="1:59" ht="16.5">
      <c r="A437" s="28"/>
      <c r="B437" s="28" t="s">
        <v>100</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row>
    <row r="438" spans="1:59" ht="16.5">
      <c r="A438" s="28"/>
      <c r="B438" s="28" t="s">
        <v>101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row>
    <row r="439" spans="1:59" ht="16.5">
      <c r="A439" s="28"/>
      <c r="B439" s="28" t="str">
        <f>":PRCRSa:a2..a:ab"&amp;FIXED(B176-1,0,TRUE)&amp;"~Q"</f>
        <v>:PRCRSa:a2..a:ab392~Q</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row>
    <row r="440" spans="1:59" ht="16.5">
      <c r="A440" s="28"/>
      <c r="B440" s="28" t="str">
        <f>":PSS"&amp;FIXED(B464,0,TRUE)&amp;"~QQ"</f>
        <v>:PSS1~QQ</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row>
    <row r="441" spans="1:59" ht="16.5">
      <c r="A441" s="28" t="s">
        <v>102</v>
      </c>
      <c r="B441" s="1"/>
      <c r="C441" s="28"/>
      <c r="D441" s="28" t="s">
        <v>103</v>
      </c>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row>
    <row r="442" spans="1:59" ht="16.5">
      <c r="A442" s="28" t="s">
        <v>104</v>
      </c>
      <c r="B442" s="28" t="s">
        <v>105</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row>
    <row r="443" spans="1:59" ht="16.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row>
    <row r="444" spans="1:59" ht="16.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row>
    <row r="445" spans="1:59" ht="16.5">
      <c r="A445" s="28" t="s">
        <v>106</v>
      </c>
      <c r="B445" s="58" t="s">
        <v>232</v>
      </c>
      <c r="C445" s="28" t="s">
        <v>107</v>
      </c>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row>
    <row r="446" spans="1:59" ht="16.5">
      <c r="A446" s="28"/>
      <c r="B446" s="93" t="s">
        <v>108</v>
      </c>
      <c r="C446" s="28" t="s">
        <v>109</v>
      </c>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row>
    <row r="447" spans="1:59" ht="16.5">
      <c r="A447" s="28"/>
      <c r="B447" s="93" t="str">
        <f>FIXED(B176-1,0,TRUE)&amp;"~Q"</f>
        <v>392~Q</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row>
    <row r="448" spans="1:59" ht="16.5">
      <c r="A448" s="28"/>
      <c r="B448" s="93" t="s">
        <v>110</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row>
    <row r="449" spans="1:59" ht="16.5">
      <c r="A449" s="28" t="s">
        <v>111</v>
      </c>
      <c r="B449" s="93" t="s">
        <v>112</v>
      </c>
      <c r="C449" s="28"/>
      <c r="D449" s="93" t="s">
        <v>113</v>
      </c>
      <c r="E449" s="28"/>
      <c r="F449" s="28"/>
      <c r="G449" s="93" t="s">
        <v>113</v>
      </c>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row>
    <row r="450" spans="1:59" ht="16.5">
      <c r="A450" s="28"/>
      <c r="B450" s="93" t="s">
        <v>114</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row>
    <row r="451" spans="1:59" ht="16.5">
      <c r="A451" s="28"/>
      <c r="B451" s="93" t="str">
        <f>":PSS"&amp;FIXED($B$464,0,TRUE)&amp;"~QQ"</f>
        <v>:PSS1~QQ</v>
      </c>
      <c r="C451" s="28"/>
      <c r="D451" s="93" t="s">
        <v>115</v>
      </c>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row>
    <row r="452" spans="1:59" ht="16.5">
      <c r="A452" s="28"/>
      <c r="B452" s="93" t="s">
        <v>116</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row>
    <row r="453" spans="1:59" ht="16.5">
      <c r="A453" s="28"/>
      <c r="B453" s="93" t="str">
        <f>":PSS"&amp;FIXED(B464,0,TRUE)&amp;"~QF"&amp;B92&amp;"~R{esc}{esc}"</f>
        <v>:PSS1~QFTAB-e1~R{esc}{esc}</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row>
    <row r="454" spans="1:59" ht="16.5">
      <c r="A454" s="28"/>
      <c r="B454" s="59" t="s">
        <v>117</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row>
    <row r="455" spans="1:59" ht="16.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row>
    <row r="456" spans="1:59" ht="16.5">
      <c r="A456" s="28" t="s">
        <v>118</v>
      </c>
      <c r="B456" s="93" t="s">
        <v>112</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row>
    <row r="457" spans="1:59" ht="16.5">
      <c r="A457" s="28" t="s">
        <v>119</v>
      </c>
      <c r="B457" s="93" t="s">
        <v>120</v>
      </c>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row>
    <row r="458" spans="1:59" ht="16.5">
      <c r="A458" s="28" t="s">
        <v>121</v>
      </c>
      <c r="B458" s="93" t="s">
        <v>122</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row>
    <row r="459" spans="1:59" ht="16.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row>
    <row r="460" spans="1:59" ht="16.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row>
    <row r="461" spans="1:59" ht="16.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row>
    <row r="462" spans="1:59" ht="16.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row>
    <row r="463" spans="1:59" ht="16.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row>
    <row r="464" spans="1:59" ht="16.5">
      <c r="A464" s="28" t="s">
        <v>123</v>
      </c>
      <c r="B464" s="28">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row>
    <row r="465" spans="1:59" ht="16.5">
      <c r="A465" s="28" t="s">
        <v>124</v>
      </c>
      <c r="B465" s="28">
        <v>6</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row>
    <row r="466" spans="1:59" ht="16.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row>
    <row r="467" spans="1:59" ht="16.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row>
    <row r="468" spans="1:59" ht="16.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row>
    <row r="469" spans="1:59" ht="16.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row>
    <row r="470" spans="1:59" ht="16.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row>
    <row r="471" spans="1:59" ht="16.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row>
    <row r="472" spans="1:59" ht="16.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row>
    <row r="473" spans="1:59" ht="16.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row>
    <row r="474" spans="1:59" ht="16.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row>
    <row r="475" spans="1:59" ht="16.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row>
    <row r="476" spans="1:59" ht="16.5">
      <c r="A476" s="28" t="s">
        <v>125</v>
      </c>
      <c r="B476" s="1"/>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row>
    <row r="477" spans="1:59" ht="16.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row>
    <row r="478" spans="1:59" ht="16.5">
      <c r="A478" s="28" t="s">
        <v>126</v>
      </c>
      <c r="B478" s="28" t="s">
        <v>127</v>
      </c>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row>
    <row r="479" spans="1:59" ht="16.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row>
    <row r="480" spans="1:59" ht="16.5">
      <c r="A480" s="28" t="s">
        <v>128</v>
      </c>
      <c r="B480" s="28" t="s">
        <v>161</v>
      </c>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row>
    <row r="481" spans="1:59" ht="16.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row>
    <row r="482" spans="1:59" ht="16.5">
      <c r="A482" s="28" t="s">
        <v>129</v>
      </c>
      <c r="B482" s="60" t="s">
        <v>130</v>
      </c>
      <c r="C482" s="61" t="s">
        <v>131</v>
      </c>
      <c r="D482" s="62" t="s">
        <v>132</v>
      </c>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row>
    <row r="483" spans="1:59" ht="16.5">
      <c r="A483" s="28"/>
      <c r="B483" s="63" t="s">
        <v>133</v>
      </c>
      <c r="C483" s="28" t="s">
        <v>134</v>
      </c>
      <c r="D483" s="64" t="s">
        <v>135</v>
      </c>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row>
    <row r="484" spans="1:59" ht="16.5">
      <c r="A484" s="28"/>
      <c r="B484" s="63" t="s">
        <v>136</v>
      </c>
      <c r="C484" s="28" t="s">
        <v>137</v>
      </c>
      <c r="D484" s="64" t="s">
        <v>138</v>
      </c>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row>
    <row r="485" spans="1:59" ht="16.5">
      <c r="A485" s="28"/>
      <c r="B485" s="63" t="s">
        <v>139</v>
      </c>
      <c r="C485" s="28" t="s">
        <v>139</v>
      </c>
      <c r="D485" s="64" t="s">
        <v>140</v>
      </c>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row>
    <row r="486" spans="1:59" ht="16.5">
      <c r="A486" s="28"/>
      <c r="B486" s="65"/>
      <c r="C486" s="66"/>
      <c r="D486" s="67"/>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row>
    <row r="487" spans="1:59" ht="16.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row>
    <row r="488" spans="1:59" ht="16.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row>
    <row r="489" spans="1:59" ht="16.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row>
    <row r="490" spans="1:59" ht="16.5">
      <c r="A490" s="28" t="s">
        <v>141</v>
      </c>
      <c r="B490" s="28" t="s">
        <v>161</v>
      </c>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row>
    <row r="491" spans="1:59" ht="16.5">
      <c r="A491" s="28"/>
      <c r="B491" s="28" t="s">
        <v>142</v>
      </c>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row>
    <row r="492" spans="1:59" ht="16.5">
      <c r="A492" s="28"/>
      <c r="B492" s="28" t="s">
        <v>143</v>
      </c>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row>
    <row r="493" spans="1:59" ht="16.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row>
    <row r="494" spans="1:59" ht="16.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row>
    <row r="495" spans="1:59" ht="16.5">
      <c r="A495" s="28" t="s">
        <v>144</v>
      </c>
      <c r="B495" s="28" t="s">
        <v>145</v>
      </c>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row>
    <row r="496" spans="1:59" ht="64.5">
      <c r="A496" s="28" t="s">
        <v>146</v>
      </c>
      <c r="B496" s="135" t="s">
        <v>147</v>
      </c>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row>
    <row r="497" spans="1:59" ht="16.5">
      <c r="A497" s="28"/>
      <c r="B497" s="28" t="s">
        <v>161</v>
      </c>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row>
    <row r="498" spans="1:59" ht="16.5">
      <c r="A498" s="28"/>
      <c r="B498" s="28" t="s">
        <v>148</v>
      </c>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row>
    <row r="499" spans="1:59" ht="16.5">
      <c r="A499" s="28"/>
      <c r="B499" s="28" t="s">
        <v>162</v>
      </c>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row>
    <row r="500" spans="1:59" ht="16.5">
      <c r="A500" s="28"/>
      <c r="B500" s="28" t="str">
        <f>"/FXV\bbfiles\"&amp;$B$92&amp;".wk3~{ce}a:a1..a:az1200~R{esc}{esc}{esc}"</f>
        <v>/FXV\bbfiles\TAB-e1.wk3~{ce}a:a1..a:az1200~R{esc}{esc}{esc}</v>
      </c>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row>
    <row r="501" spans="1:59" ht="16.5">
      <c r="A501" s="28"/>
      <c r="B501" s="28" t="str">
        <f>"/FXV\bbfiles\"&amp;$B$92&amp;"~{ce}a:a1..a:bb1200~R{esc}{esc}{esc}"</f>
        <v>/FXV\bbfiles\TAB-e1~{ce}a:a1..a:bb1200~R{esc}{esc}{esc}</v>
      </c>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row>
    <row r="502" spans="1:59" ht="16.5">
      <c r="A502" s="28"/>
      <c r="B502" s="28" t="s">
        <v>90</v>
      </c>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row>
    <row r="503" spans="1:59" ht="18" thickBo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row>
    <row r="504" spans="1:59" ht="18.75" thickBot="1" thickTop="1">
      <c r="A504" s="28"/>
      <c r="B504" s="28"/>
      <c r="C504" s="136" t="s">
        <v>620</v>
      </c>
      <c r="D504" s="136" t="s">
        <v>353</v>
      </c>
      <c r="E504" s="137" t="s">
        <v>620</v>
      </c>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row>
    <row r="505" spans="1:59" ht="18" thickTop="1">
      <c r="A505" s="28" t="s">
        <v>149</v>
      </c>
      <c r="B505" s="60" t="s">
        <v>132</v>
      </c>
      <c r="C505" s="61" t="s">
        <v>150</v>
      </c>
      <c r="D505" s="61" t="s">
        <v>151</v>
      </c>
      <c r="E505" s="62" t="s">
        <v>152</v>
      </c>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row>
    <row r="506" spans="1:59" ht="16.5">
      <c r="A506" s="28"/>
      <c r="B506" s="63" t="s">
        <v>254</v>
      </c>
      <c r="C506" s="28" t="s">
        <v>153</v>
      </c>
      <c r="D506" s="28" t="s">
        <v>154</v>
      </c>
      <c r="E506" s="64" t="s">
        <v>0</v>
      </c>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row>
    <row r="507" spans="1:59" ht="16.5">
      <c r="A507" s="28"/>
      <c r="B507" s="63" t="s">
        <v>1</v>
      </c>
      <c r="C507" s="28" t="s">
        <v>2</v>
      </c>
      <c r="D507" s="28" t="s">
        <v>3</v>
      </c>
      <c r="E507" s="64" t="s">
        <v>4</v>
      </c>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row>
    <row r="508" spans="1:59" ht="16.5">
      <c r="A508" s="28"/>
      <c r="B508" s="63"/>
      <c r="C508" s="28" t="s">
        <v>5</v>
      </c>
      <c r="D508" s="28" t="s">
        <v>6</v>
      </c>
      <c r="E508" s="64" t="s">
        <v>7</v>
      </c>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row>
    <row r="509" spans="1:59" ht="16.5">
      <c r="A509" s="28"/>
      <c r="B509" s="63"/>
      <c r="C509" s="28" t="s">
        <v>8</v>
      </c>
      <c r="D509" s="28" t="s">
        <v>8</v>
      </c>
      <c r="E509" s="64" t="s">
        <v>8</v>
      </c>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row>
    <row r="510" spans="1:59" ht="16.5">
      <c r="A510" s="28"/>
      <c r="B510" s="63"/>
      <c r="C510" s="28" t="s">
        <v>9</v>
      </c>
      <c r="D510" s="28" t="s">
        <v>10</v>
      </c>
      <c r="E510" s="28" t="s">
        <v>11</v>
      </c>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row>
    <row r="511" spans="1:59" ht="16.5">
      <c r="A511" s="28"/>
      <c r="B511" s="63"/>
      <c r="C511" s="28" t="s">
        <v>12</v>
      </c>
      <c r="D511" s="28" t="s">
        <v>13</v>
      </c>
      <c r="E511" s="64" t="s">
        <v>12</v>
      </c>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row>
    <row r="512" spans="1:59" ht="16.5">
      <c r="A512" s="28"/>
      <c r="B512" s="65"/>
      <c r="C512" s="66" t="s">
        <v>1</v>
      </c>
      <c r="D512" s="66" t="s">
        <v>1</v>
      </c>
      <c r="E512" s="67" t="s">
        <v>1</v>
      </c>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row>
    <row r="513" spans="1:59" ht="16.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row>
    <row r="514" spans="1:59" ht="16.5">
      <c r="A514" s="28"/>
      <c r="B514" s="28"/>
      <c r="C514" s="28" t="s">
        <v>14</v>
      </c>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row>
    <row r="515" spans="1:59" ht="16.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row>
    <row r="516" spans="1:59" ht="16.5">
      <c r="A516" s="28" t="s">
        <v>15</v>
      </c>
      <c r="B516" s="60" t="s">
        <v>252</v>
      </c>
      <c r="C516" s="61" t="s">
        <v>16</v>
      </c>
      <c r="D516" s="61" t="s">
        <v>17</v>
      </c>
      <c r="E516" s="61" t="s">
        <v>18</v>
      </c>
      <c r="F516" s="61" t="s">
        <v>19</v>
      </c>
      <c r="G516" s="61" t="s">
        <v>20</v>
      </c>
      <c r="H516" s="62" t="s">
        <v>21</v>
      </c>
      <c r="I516" s="61"/>
      <c r="J516" s="61"/>
      <c r="K516" s="61"/>
      <c r="L516" s="62"/>
      <c r="M516" s="1"/>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row>
    <row r="517" spans="1:59" ht="16.5">
      <c r="A517" s="28"/>
      <c r="B517" s="63" t="s">
        <v>22</v>
      </c>
      <c r="C517" s="28" t="str">
        <f>"Select report group - current  = "&amp;$B$45</f>
        <v>Select report group - current  = F</v>
      </c>
      <c r="D517" s="28" t="str">
        <f>"Specify the table numbers (Report group "&amp;B45&amp;") for world total and 4 carriers"</f>
        <v>Specify the table numbers (Report group F) for world total and 4 carriers</v>
      </c>
      <c r="E517" s="28" t="s">
        <v>23</v>
      </c>
      <c r="F517" s="28" t="s">
        <v>24</v>
      </c>
      <c r="G517" s="28" t="s">
        <v>25</v>
      </c>
      <c r="H517" s="64" t="s">
        <v>26</v>
      </c>
      <c r="I517" s="28"/>
      <c r="J517" s="28"/>
      <c r="K517" s="28"/>
      <c r="L517" s="64"/>
      <c r="M517" s="1"/>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row>
    <row r="518" spans="1:59" ht="16.5">
      <c r="A518" s="28"/>
      <c r="B518" s="63" t="s">
        <v>27</v>
      </c>
      <c r="C518" s="28" t="s">
        <v>28</v>
      </c>
      <c r="D518" s="28" t="s">
        <v>29</v>
      </c>
      <c r="E518" s="28" t="s">
        <v>30</v>
      </c>
      <c r="F518" s="28" t="s">
        <v>31</v>
      </c>
      <c r="G518" s="28" t="s">
        <v>32</v>
      </c>
      <c r="H518" s="64" t="s">
        <v>142</v>
      </c>
      <c r="I518" s="28"/>
      <c r="J518" s="28"/>
      <c r="K518" s="28"/>
      <c r="L518" s="64"/>
      <c r="M518" s="1"/>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row>
    <row r="519" spans="1:59" ht="16.5">
      <c r="A519" s="28"/>
      <c r="B519" s="63" t="s">
        <v>33</v>
      </c>
      <c r="C519" s="28"/>
      <c r="D519" s="28"/>
      <c r="E519" s="28"/>
      <c r="F519" s="28" t="s">
        <v>34</v>
      </c>
      <c r="G519" s="28" t="s">
        <v>1</v>
      </c>
      <c r="H519" s="64" t="s">
        <v>79</v>
      </c>
      <c r="I519" s="28"/>
      <c r="J519" s="28"/>
      <c r="K519" s="28"/>
      <c r="L519" s="64"/>
      <c r="M519" s="1"/>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row>
    <row r="520" spans="1:59" ht="16.5">
      <c r="A520" s="28"/>
      <c r="B520" s="63" t="s">
        <v>35</v>
      </c>
      <c r="C520" s="28"/>
      <c r="D520" s="28"/>
      <c r="E520" s="28"/>
      <c r="F520" s="28" t="s">
        <v>1</v>
      </c>
      <c r="G520" s="28"/>
      <c r="H520" s="64" t="s">
        <v>1</v>
      </c>
      <c r="I520" s="28"/>
      <c r="J520" s="28"/>
      <c r="K520" s="28"/>
      <c r="L520" s="64"/>
      <c r="M520" s="1"/>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row>
    <row r="521" spans="1:59" ht="16.5">
      <c r="A521" s="28"/>
      <c r="B521" s="63" t="s">
        <v>36</v>
      </c>
      <c r="C521" s="28"/>
      <c r="D521" s="28"/>
      <c r="E521" s="28"/>
      <c r="F521" s="28"/>
      <c r="G521" s="28"/>
      <c r="H521" s="64"/>
      <c r="I521" s="28"/>
      <c r="J521" s="28"/>
      <c r="K521" s="28"/>
      <c r="L521" s="64"/>
      <c r="M521" s="1"/>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row>
    <row r="522" spans="1:59" ht="16.5">
      <c r="A522" s="28"/>
      <c r="B522" s="63" t="s">
        <v>37</v>
      </c>
      <c r="C522" s="28"/>
      <c r="D522" s="28"/>
      <c r="E522" s="28"/>
      <c r="F522" s="28"/>
      <c r="G522" s="28"/>
      <c r="H522" s="64"/>
      <c r="I522" s="28"/>
      <c r="J522" s="28"/>
      <c r="K522" s="28"/>
      <c r="L522" s="64"/>
      <c r="M522" s="1"/>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row>
    <row r="523" spans="1:59" ht="16.5">
      <c r="A523" s="28"/>
      <c r="B523" s="65" t="s">
        <v>38</v>
      </c>
      <c r="C523" s="66"/>
      <c r="D523" s="66"/>
      <c r="E523" s="66"/>
      <c r="F523" s="66"/>
      <c r="G523" s="66"/>
      <c r="H523" s="67"/>
      <c r="I523" s="66"/>
      <c r="J523" s="66"/>
      <c r="K523" s="66"/>
      <c r="L523" s="67"/>
      <c r="M523" s="1"/>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row>
    <row r="524" spans="1:59" ht="16.5">
      <c r="A524" s="28"/>
      <c r="B524" s="28"/>
      <c r="C524" s="28"/>
      <c r="D524" s="28"/>
      <c r="E524" s="28"/>
      <c r="F524" s="28"/>
      <c r="G524" s="28"/>
      <c r="H524" s="28"/>
      <c r="I524" s="28"/>
      <c r="J524" s="28"/>
      <c r="K524" s="28"/>
      <c r="L524" s="28"/>
      <c r="M524" s="1"/>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row>
    <row r="525" spans="1:59" ht="16.5">
      <c r="A525" s="28" t="s">
        <v>39</v>
      </c>
      <c r="B525" s="28" t="s">
        <v>40</v>
      </c>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row>
    <row r="526" spans="1:59" ht="16.5">
      <c r="A526" s="28"/>
      <c r="B526" s="28" t="s">
        <v>41</v>
      </c>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row>
    <row r="527" spans="1:59" ht="16.5">
      <c r="A527" s="28"/>
      <c r="B527" s="28" t="s">
        <v>42</v>
      </c>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row>
    <row r="528" spans="1:59" ht="16.5">
      <c r="A528" s="28"/>
      <c r="B528" s="28" t="s">
        <v>1</v>
      </c>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row>
    <row r="529" spans="1:59" ht="16.5">
      <c r="A529" s="28"/>
      <c r="B529" s="28" t="s">
        <v>27</v>
      </c>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row>
    <row r="530" spans="1:59" ht="16.5">
      <c r="A530" s="28"/>
      <c r="B530" s="28" t="s">
        <v>43</v>
      </c>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row>
    <row r="531" spans="1:59" ht="16.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row>
    <row r="532" spans="1:59" ht="16.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row>
    <row r="533" spans="1:59" ht="16.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row>
    <row r="534" spans="1:59" ht="16.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row>
    <row r="535" spans="1:59" ht="16.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row>
    <row r="536" spans="1:59" ht="16.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row>
    <row r="537" spans="1:59" ht="16.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row>
    <row r="538" spans="1:59" ht="16.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row>
    <row r="539" spans="1:59" ht="16.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row>
    <row r="540" spans="1:59" ht="16.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row>
    <row r="541" spans="1:59" ht="16.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row>
    <row r="542" spans="1:59" ht="16.5">
      <c r="A542" s="28" t="s">
        <v>44</v>
      </c>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row>
    <row r="543" spans="1:59" ht="16.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row>
    <row r="544" spans="1:59" ht="16.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row>
    <row r="545" spans="1:59" ht="16.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row>
    <row r="546" spans="1:59" ht="16.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row>
    <row r="547" spans="1:59" ht="16.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row>
    <row r="548" spans="1:59" ht="16.5">
      <c r="A548" s="46"/>
      <c r="B548" s="46"/>
      <c r="C548" s="46"/>
      <c r="D548" s="46"/>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row>
    <row r="549" spans="1:59" ht="18" thickBot="1">
      <c r="A549" s="46"/>
      <c r="B549" s="126"/>
      <c r="C549" s="46"/>
      <c r="D549" s="46"/>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row>
    <row r="550" spans="1:59" ht="18" thickTop="1">
      <c r="A550" s="46"/>
      <c r="B550" s="127" t="s">
        <v>45</v>
      </c>
      <c r="C550" s="46"/>
      <c r="D550" s="46"/>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row>
    <row r="551" spans="1:59" ht="16.5">
      <c r="A551" s="46" t="s">
        <v>46</v>
      </c>
      <c r="B551" s="128" t="s">
        <v>47</v>
      </c>
      <c r="C551" s="46"/>
      <c r="D551" s="46"/>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row>
    <row r="552" spans="1:59" ht="16.5">
      <c r="A552" s="46"/>
      <c r="B552" s="128" t="s">
        <v>48</v>
      </c>
      <c r="C552" s="46"/>
      <c r="D552" s="46"/>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row>
    <row r="553" spans="1:59" ht="16.5">
      <c r="A553" s="46"/>
      <c r="B553" s="128" t="s">
        <v>49</v>
      </c>
      <c r="C553" s="46"/>
      <c r="D553" s="46"/>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row>
    <row r="554" spans="1:59" ht="16.5">
      <c r="A554" s="46"/>
      <c r="B554" s="128" t="s">
        <v>50</v>
      </c>
      <c r="C554" s="46"/>
      <c r="D554" s="46"/>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row>
    <row r="555" spans="1:59" ht="16.5">
      <c r="A555" s="46"/>
      <c r="B555" s="128" t="s">
        <v>357</v>
      </c>
      <c r="C555" s="46"/>
      <c r="D555" s="46"/>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row>
    <row r="556" spans="1:59" ht="16.5">
      <c r="A556" s="46"/>
      <c r="B556" s="128" t="s">
        <v>51</v>
      </c>
      <c r="C556" s="46"/>
      <c r="D556" s="46"/>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row>
    <row r="557" spans="1:59" ht="16.5">
      <c r="A557" s="46"/>
      <c r="B557" s="128" t="s">
        <v>52</v>
      </c>
      <c r="C557" s="46"/>
      <c r="D557" s="46"/>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row>
    <row r="558" spans="1:59" ht="16.5">
      <c r="A558" s="46"/>
      <c r="B558" s="128" t="s">
        <v>53</v>
      </c>
      <c r="C558" s="46"/>
      <c r="D558" s="46"/>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row>
    <row r="559" spans="1:59" ht="16.5">
      <c r="A559" s="46"/>
      <c r="B559" s="128" t="s">
        <v>54</v>
      </c>
      <c r="C559" s="46"/>
      <c r="D559" s="46"/>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row>
    <row r="560" spans="1:59" ht="16.5">
      <c r="A560" s="46"/>
      <c r="B560" s="128" t="s">
        <v>55</v>
      </c>
      <c r="C560" s="46"/>
      <c r="D560" s="46"/>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row>
    <row r="561" spans="1:59" ht="16.5">
      <c r="A561" s="46"/>
      <c r="B561" s="128" t="s">
        <v>56</v>
      </c>
      <c r="C561" s="46"/>
      <c r="D561" s="46"/>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row>
    <row r="562" spans="1:59" ht="18" thickBot="1">
      <c r="A562" s="46"/>
      <c r="B562" s="129"/>
      <c r="C562" s="46"/>
      <c r="D562" s="46"/>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row>
    <row r="563" spans="1:59" ht="18" thickTop="1">
      <c r="A563" s="46"/>
      <c r="B563" s="46"/>
      <c r="C563" s="46"/>
      <c r="D563" s="46"/>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row>
    <row r="564" spans="1:59" ht="16.5">
      <c r="A564" s="46"/>
      <c r="B564" s="46"/>
      <c r="C564" s="46"/>
      <c r="D564" s="46"/>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row>
    <row r="565" spans="1:59" ht="16.5">
      <c r="A565" s="46"/>
      <c r="B565" s="46"/>
      <c r="C565" s="46"/>
      <c r="D565" s="46"/>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row>
    <row r="566" spans="1:59" ht="16.5">
      <c r="A566" s="46"/>
      <c r="B566" s="46"/>
      <c r="C566" s="46"/>
      <c r="D566" s="46"/>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row>
    <row r="567" spans="1:59" ht="16.5">
      <c r="A567" s="46"/>
      <c r="B567" s="46"/>
      <c r="C567" s="46"/>
      <c r="D567" s="46"/>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row>
    <row r="568" spans="1:59" ht="16.5">
      <c r="A568" s="46"/>
      <c r="B568" s="46"/>
      <c r="C568" s="46"/>
      <c r="D568" s="46"/>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row>
    <row r="569" spans="1:59" ht="16.5">
      <c r="A569" s="46"/>
      <c r="B569" s="46"/>
      <c r="C569" s="46"/>
      <c r="D569" s="46"/>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row>
    <row r="570" spans="1:59" ht="16.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row>
    <row r="571" spans="1:59" ht="16.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row>
    <row r="572" spans="1:59" ht="16.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row>
    <row r="573" spans="1:59" ht="16.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row>
    <row r="574" spans="1:59" ht="16.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row>
    <row r="575" spans="1:59" ht="16.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row>
    <row r="576" spans="1:59" ht="16.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row>
    <row r="577" spans="1:59" ht="16.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row>
    <row r="578" spans="1:59" ht="16.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row>
    <row r="579" spans="1:59" ht="16.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row>
    <row r="580" spans="1:59" ht="16.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row>
  </sheetData>
  <printOptions/>
  <pageMargins left="0.4" right="0.25" top="0.3" bottom="0.5" header="0.5" footer="0.5"/>
  <pageSetup horizontalDpi="600" verticalDpi="600" orientation="landscape" scale="69"/>
  <headerFooter alignWithMargins="0">
    <oddFooter>&amp;C\footer_range</oddFooter>
  </headerFooter>
  <rowBreaks count="1" manualBreakCount="1">
    <brk id="193" max="255" man="1"/>
  </rowBreaks>
</worksheet>
</file>

<file path=xl/worksheets/sheet3.xml><?xml version="1.0" encoding="utf-8"?>
<worksheet xmlns="http://schemas.openxmlformats.org/spreadsheetml/2006/main" xmlns:r="http://schemas.openxmlformats.org/officeDocument/2006/relationships">
  <sheetPr transitionEvaluation="1"/>
  <dimension ref="A1:P786"/>
  <sheetViews>
    <sheetView defaultGridColor="0" zoomScale="87" zoomScaleNormal="87" colorId="22" workbookViewId="0" topLeftCell="A1">
      <selection activeCell="F1" sqref="F1"/>
    </sheetView>
  </sheetViews>
  <sheetFormatPr defaultColWidth="9.75390625" defaultRowHeight="12.75"/>
  <cols>
    <col min="1" max="1" width="4.75390625" style="141" customWidth="1"/>
    <col min="2" max="2" width="5.75390625" style="141" customWidth="1"/>
    <col min="3" max="3" width="30.75390625" style="141" customWidth="1"/>
    <col min="4" max="16384" width="9.75390625" style="141" customWidth="1"/>
  </cols>
  <sheetData>
    <row r="1" spans="1:11" ht="12.75">
      <c r="A1" s="188">
        <v>1</v>
      </c>
      <c r="B1" s="141">
        <v>1999</v>
      </c>
      <c r="C1" s="141" t="s">
        <v>57</v>
      </c>
      <c r="D1" s="141">
        <v>0</v>
      </c>
      <c r="E1" s="141" t="s">
        <v>58</v>
      </c>
      <c r="F1" s="141">
        <v>1</v>
      </c>
      <c r="G1" s="141" t="s">
        <v>59</v>
      </c>
      <c r="H1" s="141">
        <v>1</v>
      </c>
      <c r="I1" s="141" t="s">
        <v>60</v>
      </c>
      <c r="J1" s="141" t="s">
        <v>61</v>
      </c>
      <c r="K1" s="141">
        <v>2</v>
      </c>
    </row>
    <row r="2" spans="1:16" ht="12.75">
      <c r="A2" s="141">
        <v>10</v>
      </c>
      <c r="B2" s="141">
        <v>1999</v>
      </c>
      <c r="C2" s="141" t="s">
        <v>621</v>
      </c>
      <c r="D2" s="141">
        <v>54927</v>
      </c>
      <c r="E2" s="141">
        <v>187201</v>
      </c>
      <c r="F2" s="141">
        <v>65875</v>
      </c>
      <c r="G2" s="141">
        <v>19077</v>
      </c>
      <c r="H2" s="141">
        <v>46798</v>
      </c>
      <c r="I2" s="141">
        <v>1465</v>
      </c>
      <c r="J2" s="141">
        <v>8029</v>
      </c>
      <c r="K2" s="141">
        <v>924</v>
      </c>
      <c r="L2" s="141">
        <v>0</v>
      </c>
      <c r="M2" s="141">
        <v>0</v>
      </c>
      <c r="N2" s="141">
        <v>0</v>
      </c>
      <c r="O2" s="141">
        <v>0</v>
      </c>
      <c r="P2" s="141">
        <v>47722</v>
      </c>
    </row>
    <row r="3" spans="1:16" ht="12.75">
      <c r="A3" s="141">
        <v>10</v>
      </c>
      <c r="B3" s="141">
        <v>1999</v>
      </c>
      <c r="C3" s="141" t="s">
        <v>623</v>
      </c>
      <c r="D3" s="141">
        <v>27123924</v>
      </c>
      <c r="E3" s="141">
        <v>111764742</v>
      </c>
      <c r="F3" s="141">
        <v>49393431</v>
      </c>
      <c r="G3" s="141">
        <v>10106324</v>
      </c>
      <c r="H3" s="141">
        <v>39287107</v>
      </c>
      <c r="I3" s="141">
        <v>6136574</v>
      </c>
      <c r="J3" s="141">
        <v>22638858</v>
      </c>
      <c r="K3" s="141">
        <v>2484808</v>
      </c>
      <c r="L3" s="141">
        <v>2400313</v>
      </c>
      <c r="M3" s="141">
        <v>1437872</v>
      </c>
      <c r="N3" s="141">
        <v>930516</v>
      </c>
      <c r="O3" s="141">
        <v>507356</v>
      </c>
      <c r="P3" s="141">
        <v>42279271</v>
      </c>
    </row>
    <row r="4" spans="1:16" ht="12.75">
      <c r="A4" s="141">
        <v>10</v>
      </c>
      <c r="B4" s="141">
        <v>1999</v>
      </c>
      <c r="C4" s="141" t="s">
        <v>624</v>
      </c>
      <c r="D4" s="141">
        <v>35975020</v>
      </c>
      <c r="E4" s="141">
        <v>145324767</v>
      </c>
      <c r="F4" s="141">
        <v>76019976</v>
      </c>
      <c r="G4" s="141">
        <v>12875045</v>
      </c>
      <c r="H4" s="141">
        <v>63144931</v>
      </c>
      <c r="I4" s="141">
        <v>9295145</v>
      </c>
      <c r="J4" s="141">
        <v>34660552</v>
      </c>
      <c r="K4" s="141">
        <v>4412480</v>
      </c>
      <c r="L4" s="141">
        <v>12551653</v>
      </c>
      <c r="M4" s="141">
        <v>763197</v>
      </c>
      <c r="N4" s="141">
        <v>41816</v>
      </c>
      <c r="O4" s="141">
        <v>721381</v>
      </c>
      <c r="P4" s="141">
        <v>68278792</v>
      </c>
    </row>
    <row r="5" spans="1:16" ht="12.75">
      <c r="A5" s="141">
        <v>10</v>
      </c>
      <c r="B5" s="141">
        <v>1999</v>
      </c>
      <c r="C5" s="141" t="s">
        <v>625</v>
      </c>
      <c r="D5" s="141">
        <v>4112274</v>
      </c>
      <c r="E5" s="141">
        <v>17487445</v>
      </c>
      <c r="F5" s="141">
        <v>11531615</v>
      </c>
      <c r="G5" s="141">
        <v>5540394</v>
      </c>
      <c r="H5" s="141">
        <v>5991221</v>
      </c>
      <c r="I5" s="141">
        <v>1427799</v>
      </c>
      <c r="J5" s="141">
        <v>5393036</v>
      </c>
      <c r="K5" s="141">
        <v>1577250</v>
      </c>
      <c r="L5" s="141">
        <v>196508</v>
      </c>
      <c r="M5" s="141">
        <v>39120</v>
      </c>
      <c r="N5" s="141">
        <v>5986</v>
      </c>
      <c r="O5" s="141">
        <v>33134</v>
      </c>
      <c r="P5" s="141">
        <v>7601605</v>
      </c>
    </row>
    <row r="6" spans="1:16" ht="12.75">
      <c r="A6" s="141">
        <v>10</v>
      </c>
      <c r="B6" s="141">
        <v>1999</v>
      </c>
      <c r="C6" s="141" t="s">
        <v>626</v>
      </c>
      <c r="D6" s="141">
        <v>12053394</v>
      </c>
      <c r="E6" s="141">
        <v>68252440</v>
      </c>
      <c r="F6" s="141">
        <v>32113955</v>
      </c>
      <c r="G6" s="141">
        <v>7020338</v>
      </c>
      <c r="H6" s="141">
        <v>25093617</v>
      </c>
      <c r="I6" s="141">
        <v>4467842</v>
      </c>
      <c r="J6" s="141">
        <v>20824088</v>
      </c>
      <c r="K6" s="141">
        <v>2217945</v>
      </c>
      <c r="L6" s="141">
        <v>2298298</v>
      </c>
      <c r="M6" s="141">
        <v>450209</v>
      </c>
      <c r="N6" s="141">
        <v>147624</v>
      </c>
      <c r="O6" s="141">
        <v>302585</v>
      </c>
      <c r="P6" s="141">
        <v>27614147</v>
      </c>
    </row>
    <row r="7" spans="1:16" ht="12.75">
      <c r="A7" s="141">
        <v>10</v>
      </c>
      <c r="B7" s="141">
        <v>1999</v>
      </c>
      <c r="C7" s="141" t="s">
        <v>627</v>
      </c>
      <c r="D7" s="141">
        <v>6964575</v>
      </c>
      <c r="E7" s="141">
        <v>35648762</v>
      </c>
      <c r="F7" s="141">
        <v>19457333</v>
      </c>
      <c r="G7" s="141">
        <v>4296774</v>
      </c>
      <c r="H7" s="141">
        <v>15160559</v>
      </c>
      <c r="I7" s="141">
        <v>7088967</v>
      </c>
      <c r="J7" s="141">
        <v>13378820</v>
      </c>
      <c r="K7" s="141">
        <v>1935506</v>
      </c>
      <c r="L7" s="141">
        <v>1389701</v>
      </c>
      <c r="M7" s="141">
        <v>3111937</v>
      </c>
      <c r="N7" s="141">
        <v>51939</v>
      </c>
      <c r="O7" s="141">
        <v>3059998</v>
      </c>
      <c r="P7" s="141">
        <v>20156063</v>
      </c>
    </row>
    <row r="8" spans="1:16" ht="12.75">
      <c r="A8" s="141">
        <v>10</v>
      </c>
      <c r="B8" s="141">
        <v>1999</v>
      </c>
      <c r="C8" s="141" t="s">
        <v>628</v>
      </c>
      <c r="D8" s="141">
        <v>111439875</v>
      </c>
      <c r="E8" s="141">
        <v>577112632</v>
      </c>
      <c r="F8" s="141">
        <v>204684696</v>
      </c>
      <c r="G8" s="141">
        <v>41460419</v>
      </c>
      <c r="H8" s="141">
        <v>163224277</v>
      </c>
      <c r="I8" s="141">
        <v>64918623</v>
      </c>
      <c r="J8" s="141">
        <v>226232015</v>
      </c>
      <c r="K8" s="141">
        <v>16921183</v>
      </c>
      <c r="L8" s="141">
        <v>54798368</v>
      </c>
      <c r="M8" s="141">
        <v>11573385</v>
      </c>
      <c r="N8" s="141">
        <v>5243944</v>
      </c>
      <c r="O8" s="141">
        <v>6329441</v>
      </c>
      <c r="P8" s="141">
        <v>186474901</v>
      </c>
    </row>
    <row r="9" spans="1:16" ht="12.75">
      <c r="A9" s="141">
        <v>10</v>
      </c>
      <c r="B9" s="141">
        <v>1999</v>
      </c>
      <c r="C9" s="141" t="s">
        <v>629</v>
      </c>
      <c r="D9" s="141">
        <v>331126672</v>
      </c>
      <c r="E9" s="141">
        <v>1465872746</v>
      </c>
      <c r="F9" s="141">
        <v>543995472</v>
      </c>
      <c r="G9" s="141">
        <v>87244608</v>
      </c>
      <c r="H9" s="141">
        <v>456750864</v>
      </c>
      <c r="I9" s="141">
        <v>96074677</v>
      </c>
      <c r="J9" s="141">
        <v>333008031</v>
      </c>
      <c r="K9" s="141">
        <v>27350740</v>
      </c>
      <c r="L9" s="141">
        <v>167007105</v>
      </c>
      <c r="M9" s="141">
        <v>27156676</v>
      </c>
      <c r="N9" s="141">
        <v>446828</v>
      </c>
      <c r="O9" s="141">
        <v>26709848</v>
      </c>
      <c r="P9" s="141">
        <v>510811452</v>
      </c>
    </row>
    <row r="10" spans="1:16" ht="12.75">
      <c r="A10" s="141">
        <v>10</v>
      </c>
      <c r="B10" s="141">
        <v>1999</v>
      </c>
      <c r="C10" s="141" t="s">
        <v>630</v>
      </c>
      <c r="D10" s="141">
        <v>991060</v>
      </c>
      <c r="E10" s="141">
        <v>3355633</v>
      </c>
      <c r="F10" s="141">
        <v>833114</v>
      </c>
      <c r="G10" s="141">
        <v>1295301</v>
      </c>
      <c r="H10" s="141">
        <v>-462187</v>
      </c>
      <c r="I10" s="141">
        <v>2401</v>
      </c>
      <c r="J10" s="141">
        <v>12526</v>
      </c>
      <c r="K10" s="141">
        <v>137673</v>
      </c>
      <c r="L10" s="141">
        <v>130397</v>
      </c>
      <c r="M10" s="141">
        <v>86256</v>
      </c>
      <c r="N10" s="141">
        <v>30072</v>
      </c>
      <c r="O10" s="141">
        <v>56184</v>
      </c>
      <c r="P10" s="141">
        <v>-268330</v>
      </c>
    </row>
    <row r="11" spans="1:16" ht="12.75">
      <c r="A11" s="141">
        <v>10</v>
      </c>
      <c r="B11" s="141">
        <v>1999</v>
      </c>
      <c r="C11" s="141" t="s">
        <v>631</v>
      </c>
      <c r="D11" s="141">
        <v>30466174</v>
      </c>
      <c r="E11" s="141">
        <v>183779020</v>
      </c>
      <c r="F11" s="141">
        <v>112854987</v>
      </c>
      <c r="G11" s="141">
        <v>35505754</v>
      </c>
      <c r="H11" s="141">
        <v>77349233</v>
      </c>
      <c r="I11" s="141">
        <v>10514197</v>
      </c>
      <c r="J11" s="141">
        <v>38649967</v>
      </c>
      <c r="K11" s="141">
        <v>9434815</v>
      </c>
      <c r="L11" s="141">
        <v>9263062</v>
      </c>
      <c r="M11" s="141">
        <v>1402360</v>
      </c>
      <c r="N11" s="141">
        <v>399457</v>
      </c>
      <c r="O11" s="141">
        <v>1002903</v>
      </c>
      <c r="P11" s="141">
        <v>87786951</v>
      </c>
    </row>
    <row r="12" spans="1:16" ht="12.75">
      <c r="A12" s="141">
        <v>10</v>
      </c>
      <c r="B12" s="141">
        <v>1999</v>
      </c>
      <c r="C12" s="141" t="s">
        <v>632</v>
      </c>
      <c r="D12" s="141">
        <v>171147</v>
      </c>
      <c r="E12" s="141">
        <v>521455</v>
      </c>
      <c r="F12" s="141">
        <v>187406</v>
      </c>
      <c r="G12" s="141">
        <v>110115</v>
      </c>
      <c r="H12" s="141">
        <v>77291</v>
      </c>
      <c r="I12" s="141">
        <v>161</v>
      </c>
      <c r="J12" s="141">
        <v>845</v>
      </c>
      <c r="K12" s="141">
        <v>2309</v>
      </c>
      <c r="L12" s="141">
        <v>0</v>
      </c>
      <c r="M12" s="141">
        <v>0</v>
      </c>
      <c r="N12" s="141">
        <v>0</v>
      </c>
      <c r="O12" s="141">
        <v>0</v>
      </c>
      <c r="P12" s="141">
        <v>79600</v>
      </c>
    </row>
    <row r="13" spans="1:16" ht="12.75">
      <c r="A13" s="141">
        <v>10</v>
      </c>
      <c r="B13" s="141">
        <v>1999</v>
      </c>
      <c r="C13" s="141" t="s">
        <v>633</v>
      </c>
      <c r="D13" s="141">
        <v>5497833</v>
      </c>
      <c r="E13" s="141">
        <v>20225336</v>
      </c>
      <c r="F13" s="141">
        <v>12707569</v>
      </c>
      <c r="G13" s="141">
        <v>2686616</v>
      </c>
      <c r="H13" s="141">
        <v>10020953</v>
      </c>
      <c r="I13" s="141">
        <v>1399905</v>
      </c>
      <c r="J13" s="141">
        <v>8342939</v>
      </c>
      <c r="K13" s="141">
        <v>1379286</v>
      </c>
      <c r="L13" s="141">
        <v>116584</v>
      </c>
      <c r="M13" s="141">
        <v>55643</v>
      </c>
      <c r="N13" s="141">
        <v>38924</v>
      </c>
      <c r="O13" s="141">
        <v>16719</v>
      </c>
      <c r="P13" s="141">
        <v>11416958</v>
      </c>
    </row>
    <row r="14" spans="1:16" ht="12.75">
      <c r="A14" s="141">
        <v>10</v>
      </c>
      <c r="B14" s="141">
        <v>1999</v>
      </c>
      <c r="C14" s="141" t="s">
        <v>634</v>
      </c>
      <c r="D14" s="141">
        <v>30440924</v>
      </c>
      <c r="E14" s="141">
        <v>195912481</v>
      </c>
      <c r="F14" s="141">
        <v>109937448</v>
      </c>
      <c r="G14" s="141">
        <v>14180726</v>
      </c>
      <c r="H14" s="141">
        <v>95756722</v>
      </c>
      <c r="I14" s="141">
        <v>8253528</v>
      </c>
      <c r="J14" s="141">
        <v>50140384</v>
      </c>
      <c r="K14" s="141">
        <v>5392297</v>
      </c>
      <c r="L14" s="141">
        <v>5022582</v>
      </c>
      <c r="M14" s="141">
        <v>1637561</v>
      </c>
      <c r="N14" s="141">
        <v>878873</v>
      </c>
      <c r="O14" s="141">
        <v>758688</v>
      </c>
      <c r="P14" s="141">
        <v>101907707</v>
      </c>
    </row>
    <row r="15" spans="1:16" ht="12.75">
      <c r="A15" s="141">
        <v>10</v>
      </c>
      <c r="B15" s="141">
        <v>1999</v>
      </c>
      <c r="C15" s="141" t="s">
        <v>635</v>
      </c>
      <c r="D15" s="141">
        <v>166109519</v>
      </c>
      <c r="E15" s="141">
        <v>701104822</v>
      </c>
      <c r="F15" s="141">
        <v>410368786</v>
      </c>
      <c r="G15" s="141">
        <v>78900682</v>
      </c>
      <c r="H15" s="141">
        <v>331468104</v>
      </c>
      <c r="I15" s="141">
        <v>74455448</v>
      </c>
      <c r="J15" s="141">
        <v>201115390</v>
      </c>
      <c r="K15" s="141">
        <v>10949641</v>
      </c>
      <c r="L15" s="141">
        <v>14942243</v>
      </c>
      <c r="M15" s="141">
        <v>2020810</v>
      </c>
      <c r="N15" s="141">
        <v>423162</v>
      </c>
      <c r="O15" s="141">
        <v>1597648</v>
      </c>
      <c r="P15" s="141">
        <v>344015393</v>
      </c>
    </row>
    <row r="16" spans="1:16" ht="12.75">
      <c r="A16" s="141">
        <v>10</v>
      </c>
      <c r="B16" s="141">
        <v>1999</v>
      </c>
      <c r="C16" s="141" t="s">
        <v>636</v>
      </c>
      <c r="D16" s="141">
        <v>77462</v>
      </c>
      <c r="E16" s="141">
        <v>254521</v>
      </c>
      <c r="F16" s="141">
        <v>32872</v>
      </c>
      <c r="G16" s="141">
        <v>15239</v>
      </c>
      <c r="H16" s="141">
        <v>17633</v>
      </c>
      <c r="I16" s="141">
        <v>1</v>
      </c>
      <c r="J16" s="141">
        <v>1</v>
      </c>
      <c r="K16" s="141">
        <v>1</v>
      </c>
      <c r="L16" s="141">
        <v>0</v>
      </c>
      <c r="M16" s="141">
        <v>0</v>
      </c>
      <c r="N16" s="141">
        <v>0</v>
      </c>
      <c r="O16" s="141">
        <v>0</v>
      </c>
      <c r="P16" s="141">
        <v>17634</v>
      </c>
    </row>
    <row r="17" spans="1:16" ht="12.75">
      <c r="A17" s="141">
        <v>10</v>
      </c>
      <c r="B17" s="141">
        <v>1999</v>
      </c>
      <c r="C17" s="141" t="s">
        <v>637</v>
      </c>
      <c r="D17" s="141">
        <v>4896374</v>
      </c>
      <c r="E17" s="141">
        <v>17485389</v>
      </c>
      <c r="F17" s="141">
        <v>9730324</v>
      </c>
      <c r="G17" s="141">
        <v>2092524</v>
      </c>
      <c r="H17" s="141">
        <v>7637800</v>
      </c>
      <c r="I17" s="141">
        <v>1454229</v>
      </c>
      <c r="J17" s="141">
        <v>6746789</v>
      </c>
      <c r="K17" s="141">
        <v>982751</v>
      </c>
      <c r="L17" s="141">
        <v>1453844</v>
      </c>
      <c r="M17" s="141">
        <v>233323</v>
      </c>
      <c r="N17" s="141">
        <v>18217</v>
      </c>
      <c r="O17" s="141">
        <v>215106</v>
      </c>
      <c r="P17" s="141">
        <v>8835657</v>
      </c>
    </row>
    <row r="18" spans="1:16" ht="12.75">
      <c r="A18" s="141">
        <v>10</v>
      </c>
      <c r="B18" s="141">
        <v>1999</v>
      </c>
      <c r="C18" s="141" t="s">
        <v>638</v>
      </c>
      <c r="D18" s="141">
        <v>2232615</v>
      </c>
      <c r="E18" s="141">
        <v>9655143</v>
      </c>
      <c r="F18" s="141">
        <v>3925844</v>
      </c>
      <c r="G18" s="141">
        <v>1293119</v>
      </c>
      <c r="H18" s="141">
        <v>2632725</v>
      </c>
      <c r="I18" s="141">
        <v>170414</v>
      </c>
      <c r="J18" s="141">
        <v>713220</v>
      </c>
      <c r="K18" s="141">
        <v>263986</v>
      </c>
      <c r="L18" s="141">
        <v>52670</v>
      </c>
      <c r="M18" s="141">
        <v>44596</v>
      </c>
      <c r="N18" s="141">
        <v>33036</v>
      </c>
      <c r="O18" s="141">
        <v>11560</v>
      </c>
      <c r="P18" s="141">
        <v>2908271</v>
      </c>
    </row>
    <row r="19" spans="1:16" ht="12.75">
      <c r="A19" s="141">
        <v>10</v>
      </c>
      <c r="B19" s="141">
        <v>1999</v>
      </c>
      <c r="C19" s="141" t="s">
        <v>639</v>
      </c>
      <c r="D19" s="141">
        <v>70347472</v>
      </c>
      <c r="E19" s="141">
        <v>308170059</v>
      </c>
      <c r="F19" s="141">
        <v>134875083</v>
      </c>
      <c r="G19" s="141">
        <v>15524865</v>
      </c>
      <c r="H19" s="141">
        <v>119350218</v>
      </c>
      <c r="I19" s="141">
        <v>38376187</v>
      </c>
      <c r="J19" s="141">
        <v>136827004</v>
      </c>
      <c r="K19" s="141">
        <v>8722622</v>
      </c>
      <c r="L19" s="141">
        <v>39372354</v>
      </c>
      <c r="M19" s="141">
        <v>18831742</v>
      </c>
      <c r="N19" s="141">
        <v>11933155</v>
      </c>
      <c r="O19" s="141">
        <v>6898587</v>
      </c>
      <c r="P19" s="141">
        <v>134971427</v>
      </c>
    </row>
    <row r="20" spans="1:16" ht="12.75">
      <c r="A20" s="141">
        <v>10</v>
      </c>
      <c r="B20" s="141">
        <v>1999</v>
      </c>
      <c r="C20" s="141" t="s">
        <v>640</v>
      </c>
      <c r="D20" s="141">
        <v>18875074</v>
      </c>
      <c r="E20" s="141">
        <v>80163352</v>
      </c>
      <c r="F20" s="141">
        <v>39040519</v>
      </c>
      <c r="G20" s="141">
        <v>6242533</v>
      </c>
      <c r="H20" s="141">
        <v>32797986</v>
      </c>
      <c r="I20" s="141">
        <v>11413915</v>
      </c>
      <c r="J20" s="141">
        <v>42744603</v>
      </c>
      <c r="K20" s="141">
        <v>3593670</v>
      </c>
      <c r="L20" s="141">
        <v>3172631</v>
      </c>
      <c r="M20" s="141">
        <v>2381095</v>
      </c>
      <c r="N20" s="141">
        <v>1436125</v>
      </c>
      <c r="O20" s="141">
        <v>944970</v>
      </c>
      <c r="P20" s="141">
        <v>37336626</v>
      </c>
    </row>
    <row r="21" spans="1:16" ht="12.75">
      <c r="A21" s="141">
        <v>10</v>
      </c>
      <c r="B21" s="141">
        <v>1999</v>
      </c>
      <c r="C21" s="141" t="s">
        <v>641</v>
      </c>
      <c r="D21" s="141">
        <v>17652141</v>
      </c>
      <c r="E21" s="141">
        <v>93471696</v>
      </c>
      <c r="F21" s="141">
        <v>53472828</v>
      </c>
      <c r="G21" s="141">
        <v>18350913</v>
      </c>
      <c r="H21" s="141">
        <v>35121915</v>
      </c>
      <c r="I21" s="141">
        <v>2857126</v>
      </c>
      <c r="J21" s="141">
        <v>13192423</v>
      </c>
      <c r="K21" s="141">
        <v>2906648</v>
      </c>
      <c r="L21" s="141">
        <v>3472115</v>
      </c>
      <c r="M21" s="141">
        <v>891443</v>
      </c>
      <c r="N21" s="141">
        <v>525488</v>
      </c>
      <c r="O21" s="141">
        <v>365955</v>
      </c>
      <c r="P21" s="141">
        <v>38394518</v>
      </c>
    </row>
    <row r="22" spans="1:16" ht="12.75">
      <c r="A22" s="141">
        <v>10</v>
      </c>
      <c r="B22" s="141">
        <v>1999</v>
      </c>
      <c r="C22" s="141" t="s">
        <v>642</v>
      </c>
      <c r="D22" s="141">
        <v>76100004</v>
      </c>
      <c r="E22" s="141">
        <v>329139209</v>
      </c>
      <c r="F22" s="141">
        <v>207169793</v>
      </c>
      <c r="G22" s="141">
        <v>37324265</v>
      </c>
      <c r="H22" s="141">
        <v>169845528</v>
      </c>
      <c r="I22" s="141">
        <v>25290182</v>
      </c>
      <c r="J22" s="141">
        <v>85112372</v>
      </c>
      <c r="K22" s="141">
        <v>8703955</v>
      </c>
      <c r="L22" s="141">
        <v>11859373</v>
      </c>
      <c r="M22" s="141">
        <v>4138059</v>
      </c>
      <c r="N22" s="141">
        <v>1111159</v>
      </c>
      <c r="O22" s="141">
        <v>3026900</v>
      </c>
      <c r="P22" s="141">
        <v>181576383</v>
      </c>
    </row>
    <row r="23" spans="1:16" ht="12.75">
      <c r="A23" s="141">
        <v>10</v>
      </c>
      <c r="B23" s="141">
        <v>1999</v>
      </c>
      <c r="C23" s="141" t="s">
        <v>643</v>
      </c>
      <c r="D23" s="141">
        <v>62348642</v>
      </c>
      <c r="E23" s="141">
        <v>174903856</v>
      </c>
      <c r="F23" s="141">
        <v>68631922</v>
      </c>
      <c r="G23" s="141">
        <v>7220648</v>
      </c>
      <c r="H23" s="141">
        <v>61411274</v>
      </c>
      <c r="I23" s="141">
        <v>38182245</v>
      </c>
      <c r="J23" s="141">
        <v>143733604</v>
      </c>
      <c r="K23" s="141">
        <v>7533592</v>
      </c>
      <c r="L23" s="141">
        <v>33498812</v>
      </c>
      <c r="M23" s="141">
        <v>13587115</v>
      </c>
      <c r="N23" s="141">
        <v>1446940</v>
      </c>
      <c r="O23" s="141">
        <v>12140175</v>
      </c>
      <c r="P23" s="141">
        <v>81085041</v>
      </c>
    </row>
    <row r="24" spans="1:16" ht="12.75">
      <c r="A24" s="141">
        <v>10</v>
      </c>
      <c r="B24" s="141">
        <v>1999</v>
      </c>
      <c r="C24" s="141" t="s">
        <v>644</v>
      </c>
      <c r="D24" s="141">
        <v>41197641</v>
      </c>
      <c r="E24" s="141">
        <v>240262863</v>
      </c>
      <c r="F24" s="141">
        <v>102743856</v>
      </c>
      <c r="G24" s="141">
        <v>28872246</v>
      </c>
      <c r="H24" s="141">
        <v>73871610</v>
      </c>
      <c r="I24" s="141">
        <v>19208339</v>
      </c>
      <c r="J24" s="141">
        <v>81599198</v>
      </c>
      <c r="K24" s="141">
        <v>10128478</v>
      </c>
      <c r="L24" s="141">
        <v>11489150</v>
      </c>
      <c r="M24" s="141">
        <v>1457359</v>
      </c>
      <c r="N24" s="141">
        <v>712514</v>
      </c>
      <c r="O24" s="141">
        <v>744845</v>
      </c>
      <c r="P24" s="141">
        <v>84744933</v>
      </c>
    </row>
    <row r="25" spans="1:16" ht="12.75">
      <c r="A25" s="141">
        <v>10</v>
      </c>
      <c r="B25" s="141">
        <v>1999</v>
      </c>
      <c r="C25" s="141" t="s">
        <v>645</v>
      </c>
      <c r="D25" s="141">
        <v>56926906</v>
      </c>
      <c r="E25" s="141">
        <v>241219453</v>
      </c>
      <c r="F25" s="141">
        <v>132347264</v>
      </c>
      <c r="G25" s="141">
        <v>79766805</v>
      </c>
      <c r="H25" s="141">
        <v>52580459</v>
      </c>
      <c r="I25" s="141">
        <v>6771290</v>
      </c>
      <c r="J25" s="141">
        <v>26956268</v>
      </c>
      <c r="K25" s="141">
        <v>9916078</v>
      </c>
      <c r="L25" s="141">
        <v>5455555</v>
      </c>
      <c r="M25" s="141">
        <v>480956</v>
      </c>
      <c r="N25" s="141">
        <v>22892</v>
      </c>
      <c r="O25" s="141">
        <v>458064</v>
      </c>
      <c r="P25" s="141">
        <v>62954601</v>
      </c>
    </row>
    <row r="26" spans="1:16" ht="12.75">
      <c r="A26" s="141">
        <v>10</v>
      </c>
      <c r="B26" s="141">
        <v>1999</v>
      </c>
      <c r="C26" s="141" t="s">
        <v>646</v>
      </c>
      <c r="D26" s="141">
        <v>314533365</v>
      </c>
      <c r="E26" s="141">
        <v>1668855392</v>
      </c>
      <c r="F26" s="141">
        <v>691750110</v>
      </c>
      <c r="G26" s="141">
        <v>153844353</v>
      </c>
      <c r="H26" s="141">
        <v>537905757</v>
      </c>
      <c r="I26" s="141">
        <v>312028402</v>
      </c>
      <c r="J26" s="141">
        <v>1119090756</v>
      </c>
      <c r="K26" s="141">
        <v>89690401</v>
      </c>
      <c r="L26" s="141">
        <v>168121101</v>
      </c>
      <c r="M26" s="141">
        <v>45733534</v>
      </c>
      <c r="N26" s="141">
        <v>7273776</v>
      </c>
      <c r="O26" s="141">
        <v>38459758</v>
      </c>
      <c r="P26" s="141">
        <v>666055916</v>
      </c>
    </row>
    <row r="27" spans="1:16" ht="12.75">
      <c r="A27" s="141">
        <v>12</v>
      </c>
      <c r="B27" s="141">
        <v>1999</v>
      </c>
      <c r="C27" s="141" t="s">
        <v>647</v>
      </c>
      <c r="D27" s="141">
        <v>1427715014</v>
      </c>
      <c r="E27" s="141">
        <v>6690130415</v>
      </c>
      <c r="F27" s="141">
        <v>3027872078</v>
      </c>
      <c r="G27" s="141">
        <v>651789683</v>
      </c>
      <c r="H27" s="141">
        <v>2376082395</v>
      </c>
      <c r="I27" s="141">
        <v>739789062</v>
      </c>
      <c r="J27" s="141">
        <v>2611121718</v>
      </c>
      <c r="K27" s="141">
        <v>226639039</v>
      </c>
      <c r="L27" s="141">
        <v>548064419</v>
      </c>
      <c r="M27" s="141">
        <v>137514248</v>
      </c>
      <c r="N27" s="141">
        <v>33152443</v>
      </c>
      <c r="O27" s="141">
        <v>104361805</v>
      </c>
      <c r="P27" s="141">
        <v>2707083239</v>
      </c>
    </row>
    <row r="28" spans="1:16" ht="12.75">
      <c r="A28" s="141">
        <v>10</v>
      </c>
      <c r="B28" s="141">
        <v>1999</v>
      </c>
      <c r="C28" s="141" t="s">
        <v>648</v>
      </c>
      <c r="D28" s="141">
        <v>1794435</v>
      </c>
      <c r="E28" s="141">
        <v>12394991</v>
      </c>
      <c r="F28" s="141">
        <v>5651784</v>
      </c>
      <c r="G28" s="141">
        <v>3053788</v>
      </c>
      <c r="H28" s="141">
        <v>2597996</v>
      </c>
      <c r="I28" s="141">
        <v>637835</v>
      </c>
      <c r="J28" s="141">
        <v>3513884</v>
      </c>
      <c r="K28" s="141">
        <v>1372703</v>
      </c>
      <c r="L28" s="141">
        <v>74833</v>
      </c>
      <c r="M28" s="141">
        <v>138342</v>
      </c>
      <c r="N28" s="141">
        <v>109527</v>
      </c>
      <c r="O28" s="141">
        <v>28815</v>
      </c>
      <c r="P28" s="141">
        <v>3999514</v>
      </c>
    </row>
    <row r="29" spans="1:16" ht="12.75">
      <c r="A29" s="141">
        <v>10</v>
      </c>
      <c r="B29" s="141">
        <v>1999</v>
      </c>
      <c r="C29" s="141" t="s">
        <v>549</v>
      </c>
      <c r="D29" s="141">
        <v>712988</v>
      </c>
      <c r="E29" s="141">
        <v>3012420</v>
      </c>
      <c r="F29" s="141">
        <v>2031171</v>
      </c>
      <c r="G29" s="141">
        <v>1040523</v>
      </c>
      <c r="H29" s="141">
        <v>990648</v>
      </c>
      <c r="I29" s="141">
        <v>224179</v>
      </c>
      <c r="J29" s="141">
        <v>666943</v>
      </c>
      <c r="K29" s="141">
        <v>514305</v>
      </c>
      <c r="L29" s="141">
        <v>1381244</v>
      </c>
      <c r="M29" s="141">
        <v>1190914</v>
      </c>
      <c r="N29" s="141">
        <v>832750</v>
      </c>
      <c r="O29" s="141">
        <v>358164</v>
      </c>
      <c r="P29" s="141">
        <v>1863117</v>
      </c>
    </row>
    <row r="30" spans="1:16" ht="12.75">
      <c r="A30" s="141">
        <v>10</v>
      </c>
      <c r="B30" s="141">
        <v>1999</v>
      </c>
      <c r="C30" s="141" t="s">
        <v>550</v>
      </c>
      <c r="D30" s="141">
        <v>1633981</v>
      </c>
      <c r="E30" s="141">
        <v>6892836</v>
      </c>
      <c r="F30" s="141">
        <v>3111767</v>
      </c>
      <c r="G30" s="141">
        <v>2482865</v>
      </c>
      <c r="H30" s="141">
        <v>628902</v>
      </c>
      <c r="I30" s="141">
        <v>181186</v>
      </c>
      <c r="J30" s="141">
        <v>406707</v>
      </c>
      <c r="K30" s="141">
        <v>183724</v>
      </c>
      <c r="L30" s="141">
        <v>300439</v>
      </c>
      <c r="M30" s="141">
        <v>79319</v>
      </c>
      <c r="N30" s="141">
        <v>0</v>
      </c>
      <c r="O30" s="141">
        <v>79319</v>
      </c>
      <c r="P30" s="141">
        <v>891945</v>
      </c>
    </row>
    <row r="31" spans="1:16" ht="12.75">
      <c r="A31" s="141">
        <v>10</v>
      </c>
      <c r="B31" s="141">
        <v>1999</v>
      </c>
      <c r="C31" s="141" t="s">
        <v>551</v>
      </c>
      <c r="D31" s="141">
        <v>738844</v>
      </c>
      <c r="E31" s="141">
        <v>4052197</v>
      </c>
      <c r="F31" s="141">
        <v>1454382</v>
      </c>
      <c r="G31" s="141">
        <v>1032793</v>
      </c>
      <c r="H31" s="141">
        <v>421589</v>
      </c>
      <c r="I31" s="141">
        <v>348043</v>
      </c>
      <c r="J31" s="141">
        <v>1270045</v>
      </c>
      <c r="K31" s="141">
        <v>369314</v>
      </c>
      <c r="L31" s="141">
        <v>166423</v>
      </c>
      <c r="M31" s="141">
        <v>81608</v>
      </c>
      <c r="N31" s="141">
        <v>11159</v>
      </c>
      <c r="O31" s="141">
        <v>70449</v>
      </c>
      <c r="P31" s="141">
        <v>861352</v>
      </c>
    </row>
    <row r="32" spans="1:16" ht="12.75">
      <c r="A32" s="141">
        <v>10</v>
      </c>
      <c r="B32" s="141">
        <v>1999</v>
      </c>
      <c r="C32" s="141" t="s">
        <v>552</v>
      </c>
      <c r="D32" s="141">
        <v>668175</v>
      </c>
      <c r="E32" s="141">
        <v>3004194</v>
      </c>
      <c r="F32" s="141">
        <v>2449286</v>
      </c>
      <c r="G32" s="141">
        <v>1323697</v>
      </c>
      <c r="H32" s="141">
        <v>1125589</v>
      </c>
      <c r="I32" s="141">
        <v>95798</v>
      </c>
      <c r="J32" s="141">
        <v>284227</v>
      </c>
      <c r="K32" s="141">
        <v>184345</v>
      </c>
      <c r="L32" s="141">
        <v>356443</v>
      </c>
      <c r="M32" s="141">
        <v>195749</v>
      </c>
      <c r="N32" s="141">
        <v>67091</v>
      </c>
      <c r="O32" s="141">
        <v>128658</v>
      </c>
      <c r="P32" s="141">
        <v>1438592</v>
      </c>
    </row>
    <row r="33" spans="1:16" ht="12.75">
      <c r="A33" s="141">
        <v>10</v>
      </c>
      <c r="B33" s="141">
        <v>1999</v>
      </c>
      <c r="C33" s="141" t="s">
        <v>553</v>
      </c>
      <c r="D33" s="141">
        <v>117779</v>
      </c>
      <c r="E33" s="141">
        <v>620214</v>
      </c>
      <c r="F33" s="141">
        <v>270914</v>
      </c>
      <c r="G33" s="141">
        <v>177114</v>
      </c>
      <c r="H33" s="141">
        <v>93800</v>
      </c>
      <c r="I33" s="141">
        <v>1421</v>
      </c>
      <c r="J33" s="141">
        <v>7475</v>
      </c>
      <c r="K33" s="141">
        <v>1421</v>
      </c>
      <c r="L33" s="141">
        <v>0</v>
      </c>
      <c r="M33" s="141">
        <v>0</v>
      </c>
      <c r="N33" s="141">
        <v>0</v>
      </c>
      <c r="O33" s="141">
        <v>0</v>
      </c>
      <c r="P33" s="141">
        <v>95221</v>
      </c>
    </row>
    <row r="34" spans="1:16" ht="12.75">
      <c r="A34" s="141">
        <v>10</v>
      </c>
      <c r="B34" s="141">
        <v>1999</v>
      </c>
      <c r="C34" s="141" t="s">
        <v>554</v>
      </c>
      <c r="D34" s="141">
        <v>2200992</v>
      </c>
      <c r="E34" s="141">
        <v>10505577</v>
      </c>
      <c r="F34" s="141">
        <v>7289947</v>
      </c>
      <c r="G34" s="141">
        <v>4924273</v>
      </c>
      <c r="H34" s="141">
        <v>2365674</v>
      </c>
      <c r="I34" s="141">
        <v>312374</v>
      </c>
      <c r="J34" s="141">
        <v>1247783</v>
      </c>
      <c r="K34" s="141">
        <v>1165505</v>
      </c>
      <c r="L34" s="141">
        <v>877582</v>
      </c>
      <c r="M34" s="141">
        <v>898492</v>
      </c>
      <c r="N34" s="141">
        <v>360535</v>
      </c>
      <c r="O34" s="141">
        <v>537957</v>
      </c>
      <c r="P34" s="141">
        <v>4069136</v>
      </c>
    </row>
    <row r="35" spans="1:16" ht="12.75">
      <c r="A35" s="141">
        <v>10</v>
      </c>
      <c r="B35" s="141">
        <v>1999</v>
      </c>
      <c r="C35" s="141" t="s">
        <v>555</v>
      </c>
      <c r="D35" s="141">
        <v>3516</v>
      </c>
      <c r="E35" s="141">
        <v>26406</v>
      </c>
      <c r="F35" s="141">
        <v>4671</v>
      </c>
      <c r="G35" s="141">
        <v>1</v>
      </c>
      <c r="H35" s="141">
        <v>4670</v>
      </c>
      <c r="I35" s="141">
        <v>5049</v>
      </c>
      <c r="J35" s="141">
        <v>26558</v>
      </c>
      <c r="K35" s="141">
        <v>2507</v>
      </c>
      <c r="L35" s="141">
        <v>0</v>
      </c>
      <c r="M35" s="141">
        <v>0</v>
      </c>
      <c r="N35" s="141">
        <v>0</v>
      </c>
      <c r="O35" s="141">
        <v>0</v>
      </c>
      <c r="P35" s="141">
        <v>7177</v>
      </c>
    </row>
    <row r="36" spans="1:16" ht="12.75">
      <c r="A36" s="141">
        <v>10</v>
      </c>
      <c r="B36" s="141">
        <v>1999</v>
      </c>
      <c r="C36" s="141" t="s">
        <v>556</v>
      </c>
      <c r="D36" s="141">
        <v>1993458</v>
      </c>
      <c r="E36" s="141">
        <v>11259591</v>
      </c>
      <c r="F36" s="141">
        <v>6503186</v>
      </c>
      <c r="G36" s="141">
        <v>5001521</v>
      </c>
      <c r="H36" s="141">
        <v>1501665</v>
      </c>
      <c r="I36" s="141">
        <v>165801</v>
      </c>
      <c r="J36" s="141">
        <v>646463</v>
      </c>
      <c r="K36" s="141">
        <v>340983</v>
      </c>
      <c r="L36" s="141">
        <v>62967</v>
      </c>
      <c r="M36" s="141">
        <v>73692</v>
      </c>
      <c r="N36" s="141">
        <v>59717</v>
      </c>
      <c r="O36" s="141">
        <v>13975</v>
      </c>
      <c r="P36" s="141">
        <v>1856623</v>
      </c>
    </row>
    <row r="37" spans="1:16" ht="12.75">
      <c r="A37" s="141">
        <v>10</v>
      </c>
      <c r="B37" s="141">
        <v>1999</v>
      </c>
      <c r="C37" s="141" t="s">
        <v>557</v>
      </c>
      <c r="D37" s="141">
        <v>52211</v>
      </c>
      <c r="E37" s="141">
        <v>231164</v>
      </c>
      <c r="F37" s="141">
        <v>164080</v>
      </c>
      <c r="G37" s="141">
        <v>88122</v>
      </c>
      <c r="H37" s="141">
        <v>75958</v>
      </c>
      <c r="I37" s="141">
        <v>10824</v>
      </c>
      <c r="J37" s="141">
        <v>51439</v>
      </c>
      <c r="K37" s="141">
        <v>58028</v>
      </c>
      <c r="L37" s="141">
        <v>0</v>
      </c>
      <c r="M37" s="141">
        <v>0</v>
      </c>
      <c r="N37" s="141">
        <v>0</v>
      </c>
      <c r="O37" s="141">
        <v>0</v>
      </c>
      <c r="P37" s="141">
        <v>133986</v>
      </c>
    </row>
    <row r="38" spans="1:16" ht="12.75">
      <c r="A38" s="141">
        <v>10</v>
      </c>
      <c r="B38" s="141">
        <v>1999</v>
      </c>
      <c r="C38" s="141" t="s">
        <v>558</v>
      </c>
      <c r="D38" s="141">
        <v>114454</v>
      </c>
      <c r="E38" s="141">
        <v>464881</v>
      </c>
      <c r="F38" s="141">
        <v>360296</v>
      </c>
      <c r="G38" s="141">
        <v>261924</v>
      </c>
      <c r="H38" s="141">
        <v>98372</v>
      </c>
      <c r="I38" s="141">
        <v>10184</v>
      </c>
      <c r="J38" s="141">
        <v>42500</v>
      </c>
      <c r="K38" s="141">
        <v>55389</v>
      </c>
      <c r="L38" s="141">
        <v>0</v>
      </c>
      <c r="M38" s="141">
        <v>0</v>
      </c>
      <c r="N38" s="141">
        <v>0</v>
      </c>
      <c r="O38" s="141">
        <v>0</v>
      </c>
      <c r="P38" s="141">
        <v>153761</v>
      </c>
    </row>
    <row r="39" spans="1:16" ht="12.75">
      <c r="A39" s="141">
        <v>10</v>
      </c>
      <c r="B39" s="141">
        <v>1999</v>
      </c>
      <c r="C39" s="141" t="s">
        <v>559</v>
      </c>
      <c r="D39" s="141">
        <v>391407</v>
      </c>
      <c r="E39" s="141">
        <v>1855194</v>
      </c>
      <c r="F39" s="141">
        <v>522834</v>
      </c>
      <c r="G39" s="141">
        <v>432067</v>
      </c>
      <c r="H39" s="141">
        <v>90767</v>
      </c>
      <c r="I39" s="141">
        <v>1018</v>
      </c>
      <c r="J39" s="141">
        <v>5084</v>
      </c>
      <c r="K39" s="141">
        <v>1886</v>
      </c>
      <c r="L39" s="141">
        <v>0</v>
      </c>
      <c r="M39" s="141">
        <v>0</v>
      </c>
      <c r="N39" s="141">
        <v>0</v>
      </c>
      <c r="O39" s="141">
        <v>0</v>
      </c>
      <c r="P39" s="141">
        <v>92653</v>
      </c>
    </row>
    <row r="40" spans="1:16" ht="12.75">
      <c r="A40" s="141">
        <v>10</v>
      </c>
      <c r="B40" s="141">
        <v>1999</v>
      </c>
      <c r="C40" s="141" t="s">
        <v>560</v>
      </c>
      <c r="D40" s="141">
        <v>407780</v>
      </c>
      <c r="E40" s="141">
        <v>2231131</v>
      </c>
      <c r="F40" s="141">
        <v>1830622</v>
      </c>
      <c r="G40" s="141">
        <v>1069721</v>
      </c>
      <c r="H40" s="141">
        <v>760901</v>
      </c>
      <c r="I40" s="141">
        <v>99534</v>
      </c>
      <c r="J40" s="141">
        <v>249063</v>
      </c>
      <c r="K40" s="141">
        <v>132844</v>
      </c>
      <c r="L40" s="141">
        <v>3975044</v>
      </c>
      <c r="M40" s="141">
        <v>1948485</v>
      </c>
      <c r="N40" s="141">
        <v>285970</v>
      </c>
      <c r="O40" s="141">
        <v>1662515</v>
      </c>
      <c r="P40" s="141">
        <v>2556260</v>
      </c>
    </row>
    <row r="41" spans="1:16" ht="12.75">
      <c r="A41" s="141">
        <v>10</v>
      </c>
      <c r="B41" s="141">
        <v>1999</v>
      </c>
      <c r="C41" s="141" t="s">
        <v>561</v>
      </c>
      <c r="D41" s="141">
        <v>3905641</v>
      </c>
      <c r="E41" s="141">
        <v>13432800</v>
      </c>
      <c r="F41" s="141">
        <v>16517941</v>
      </c>
      <c r="G41" s="141">
        <v>9250605</v>
      </c>
      <c r="H41" s="141">
        <v>7267336</v>
      </c>
      <c r="I41" s="141">
        <v>692114</v>
      </c>
      <c r="J41" s="141">
        <v>2909504</v>
      </c>
      <c r="K41" s="141">
        <v>3890225</v>
      </c>
      <c r="L41" s="141">
        <v>4730254</v>
      </c>
      <c r="M41" s="141">
        <v>1835823</v>
      </c>
      <c r="N41" s="141">
        <v>796627</v>
      </c>
      <c r="O41" s="141">
        <v>1039196</v>
      </c>
      <c r="P41" s="141">
        <v>12196757</v>
      </c>
    </row>
    <row r="42" spans="1:16" ht="12.75">
      <c r="A42" s="141">
        <v>10</v>
      </c>
      <c r="B42" s="141">
        <v>1999</v>
      </c>
      <c r="C42" s="141" t="s">
        <v>562</v>
      </c>
      <c r="D42" s="141">
        <v>361328</v>
      </c>
      <c r="E42" s="141">
        <v>1443605</v>
      </c>
      <c r="F42" s="141">
        <v>1037700</v>
      </c>
      <c r="G42" s="141">
        <v>1260626</v>
      </c>
      <c r="H42" s="141">
        <v>-222926</v>
      </c>
      <c r="I42" s="141">
        <v>40456</v>
      </c>
      <c r="J42" s="141">
        <v>90171</v>
      </c>
      <c r="K42" s="141">
        <v>100274</v>
      </c>
      <c r="L42" s="141">
        <v>156599</v>
      </c>
      <c r="M42" s="141">
        <v>91467</v>
      </c>
      <c r="N42" s="141">
        <v>52731</v>
      </c>
      <c r="O42" s="141">
        <v>38736</v>
      </c>
      <c r="P42" s="141">
        <v>-83916</v>
      </c>
    </row>
    <row r="43" spans="1:16" ht="12.75">
      <c r="A43" s="141">
        <v>10</v>
      </c>
      <c r="B43" s="141">
        <v>1999</v>
      </c>
      <c r="C43" s="141" t="s">
        <v>563</v>
      </c>
      <c r="D43" s="141">
        <v>30368954</v>
      </c>
      <c r="E43" s="141">
        <v>169092091</v>
      </c>
      <c r="F43" s="141">
        <v>136996218</v>
      </c>
      <c r="G43" s="141">
        <v>86352189</v>
      </c>
      <c r="H43" s="141">
        <v>50644029</v>
      </c>
      <c r="I43" s="141">
        <v>2744379</v>
      </c>
      <c r="J43" s="141">
        <v>11202581</v>
      </c>
      <c r="K43" s="141">
        <v>6879864</v>
      </c>
      <c r="L43" s="141">
        <v>9306277</v>
      </c>
      <c r="M43" s="141">
        <v>2866706</v>
      </c>
      <c r="N43" s="141">
        <v>1726895</v>
      </c>
      <c r="O43" s="141">
        <v>1139811</v>
      </c>
      <c r="P43" s="141">
        <v>58663704</v>
      </c>
    </row>
    <row r="44" spans="1:16" ht="12.75">
      <c r="A44" s="141">
        <v>10</v>
      </c>
      <c r="B44" s="141">
        <v>1999</v>
      </c>
      <c r="C44" s="141" t="s">
        <v>564</v>
      </c>
      <c r="D44" s="141">
        <v>20261</v>
      </c>
      <c r="E44" s="141">
        <v>188317</v>
      </c>
      <c r="F44" s="141">
        <v>81723</v>
      </c>
      <c r="G44" s="141">
        <v>97938</v>
      </c>
      <c r="H44" s="141">
        <v>-16215</v>
      </c>
      <c r="I44" s="141">
        <v>32735</v>
      </c>
      <c r="J44" s="141">
        <v>203920</v>
      </c>
      <c r="K44" s="141">
        <v>72122</v>
      </c>
      <c r="L44" s="141">
        <v>14811</v>
      </c>
      <c r="M44" s="141">
        <v>2361</v>
      </c>
      <c r="N44" s="141">
        <v>0</v>
      </c>
      <c r="O44" s="141">
        <v>2361</v>
      </c>
      <c r="P44" s="141">
        <v>58268</v>
      </c>
    </row>
    <row r="45" spans="1:16" ht="12.75">
      <c r="A45" s="141">
        <v>10</v>
      </c>
      <c r="B45" s="141">
        <v>1999</v>
      </c>
      <c r="C45" s="141" t="s">
        <v>565</v>
      </c>
      <c r="D45" s="141">
        <v>4527592</v>
      </c>
      <c r="E45" s="141">
        <v>25748353</v>
      </c>
      <c r="F45" s="141">
        <v>21394154</v>
      </c>
      <c r="G45" s="141">
        <v>14081198</v>
      </c>
      <c r="H45" s="141">
        <v>7312956</v>
      </c>
      <c r="I45" s="141">
        <v>471526</v>
      </c>
      <c r="J45" s="141">
        <v>2030820</v>
      </c>
      <c r="K45" s="141">
        <v>1767572</v>
      </c>
      <c r="L45" s="141">
        <v>2597556</v>
      </c>
      <c r="M45" s="141">
        <v>1358919</v>
      </c>
      <c r="N45" s="141">
        <v>754708</v>
      </c>
      <c r="O45" s="141">
        <v>604211</v>
      </c>
      <c r="P45" s="141">
        <v>9684739</v>
      </c>
    </row>
    <row r="46" spans="1:16" ht="12.75">
      <c r="A46" s="141">
        <v>10</v>
      </c>
      <c r="B46" s="141">
        <v>1999</v>
      </c>
      <c r="C46" s="141" t="s">
        <v>566</v>
      </c>
      <c r="D46" s="141">
        <v>516949</v>
      </c>
      <c r="E46" s="141">
        <v>2277514</v>
      </c>
      <c r="F46" s="141">
        <v>2622125</v>
      </c>
      <c r="G46" s="141">
        <v>1070843</v>
      </c>
      <c r="H46" s="141">
        <v>1551282</v>
      </c>
      <c r="I46" s="141">
        <v>143509</v>
      </c>
      <c r="J46" s="141">
        <v>619705</v>
      </c>
      <c r="K46" s="141">
        <v>290441</v>
      </c>
      <c r="L46" s="141">
        <v>2716100</v>
      </c>
      <c r="M46" s="141">
        <v>815200</v>
      </c>
      <c r="N46" s="141">
        <v>679</v>
      </c>
      <c r="O46" s="141">
        <v>814521</v>
      </c>
      <c r="P46" s="141">
        <v>2656244</v>
      </c>
    </row>
    <row r="47" spans="1:16" ht="12.75">
      <c r="A47" s="141">
        <v>10</v>
      </c>
      <c r="B47" s="141">
        <v>1999</v>
      </c>
      <c r="C47" s="141" t="s">
        <v>567</v>
      </c>
      <c r="D47" s="141">
        <v>1459310</v>
      </c>
      <c r="E47" s="141">
        <v>9366890</v>
      </c>
      <c r="F47" s="141">
        <v>5594548</v>
      </c>
      <c r="G47" s="141">
        <v>2876705</v>
      </c>
      <c r="H47" s="141">
        <v>2717843</v>
      </c>
      <c r="I47" s="141">
        <v>303879</v>
      </c>
      <c r="J47" s="141">
        <v>799238</v>
      </c>
      <c r="K47" s="141">
        <v>447893</v>
      </c>
      <c r="L47" s="141">
        <v>1896580</v>
      </c>
      <c r="M47" s="141">
        <v>883068</v>
      </c>
      <c r="N47" s="141">
        <v>611679</v>
      </c>
      <c r="O47" s="141">
        <v>271389</v>
      </c>
      <c r="P47" s="141">
        <v>3437125</v>
      </c>
    </row>
    <row r="48" spans="1:16" ht="12.75">
      <c r="A48" s="141">
        <v>10</v>
      </c>
      <c r="B48" s="141">
        <v>1999</v>
      </c>
      <c r="C48" s="141" t="s">
        <v>568</v>
      </c>
      <c r="D48" s="141">
        <v>7268859</v>
      </c>
      <c r="E48" s="141">
        <v>48682985</v>
      </c>
      <c r="F48" s="141">
        <v>31808214</v>
      </c>
      <c r="G48" s="141">
        <v>13899376</v>
      </c>
      <c r="H48" s="141">
        <v>17908838</v>
      </c>
      <c r="I48" s="141">
        <v>1832060</v>
      </c>
      <c r="J48" s="141">
        <v>5841539</v>
      </c>
      <c r="K48" s="141">
        <v>3307942</v>
      </c>
      <c r="L48" s="141">
        <v>4281324</v>
      </c>
      <c r="M48" s="141">
        <v>2029256</v>
      </c>
      <c r="N48" s="141">
        <v>1299497</v>
      </c>
      <c r="O48" s="141">
        <v>729759</v>
      </c>
      <c r="P48" s="141">
        <v>21946539</v>
      </c>
    </row>
    <row r="49" spans="1:16" ht="12.75">
      <c r="A49" s="141">
        <v>10</v>
      </c>
      <c r="B49" s="141">
        <v>1999</v>
      </c>
      <c r="C49" s="141" t="s">
        <v>569</v>
      </c>
      <c r="D49" s="141">
        <v>2772831</v>
      </c>
      <c r="E49" s="141">
        <v>10786985</v>
      </c>
      <c r="F49" s="141">
        <v>7499777</v>
      </c>
      <c r="G49" s="141">
        <v>4101044</v>
      </c>
      <c r="H49" s="141">
        <v>3398733</v>
      </c>
      <c r="I49" s="141">
        <v>628077</v>
      </c>
      <c r="J49" s="141">
        <v>1696719</v>
      </c>
      <c r="K49" s="141">
        <v>1233880</v>
      </c>
      <c r="L49" s="141">
        <v>4055745</v>
      </c>
      <c r="M49" s="141">
        <v>3176432</v>
      </c>
      <c r="N49" s="141">
        <v>2611349</v>
      </c>
      <c r="O49" s="141">
        <v>565083</v>
      </c>
      <c r="P49" s="141">
        <v>5197696</v>
      </c>
    </row>
    <row r="50" spans="1:16" ht="12.75">
      <c r="A50" s="141">
        <v>10</v>
      </c>
      <c r="B50" s="141">
        <v>1999</v>
      </c>
      <c r="C50" s="141" t="s">
        <v>570</v>
      </c>
      <c r="D50" s="141">
        <v>66403</v>
      </c>
      <c r="E50" s="141">
        <v>349432</v>
      </c>
      <c r="F50" s="141">
        <v>429756</v>
      </c>
      <c r="G50" s="141">
        <v>178938</v>
      </c>
      <c r="H50" s="141">
        <v>250818</v>
      </c>
      <c r="I50" s="141">
        <v>375</v>
      </c>
      <c r="J50" s="141">
        <v>1974</v>
      </c>
      <c r="K50" s="141">
        <v>838</v>
      </c>
      <c r="L50" s="141">
        <v>0</v>
      </c>
      <c r="M50" s="141">
        <v>0</v>
      </c>
      <c r="N50" s="141">
        <v>0</v>
      </c>
      <c r="O50" s="141">
        <v>0</v>
      </c>
      <c r="P50" s="141">
        <v>251656</v>
      </c>
    </row>
    <row r="51" spans="1:16" ht="12.75">
      <c r="A51" s="141">
        <v>10</v>
      </c>
      <c r="B51" s="141">
        <v>1999</v>
      </c>
      <c r="C51" s="141" t="s">
        <v>571</v>
      </c>
      <c r="D51" s="141">
        <v>6599045</v>
      </c>
      <c r="E51" s="141">
        <v>35664605</v>
      </c>
      <c r="F51" s="141">
        <v>26571044</v>
      </c>
      <c r="G51" s="141">
        <v>17985120</v>
      </c>
      <c r="H51" s="141">
        <v>8585924</v>
      </c>
      <c r="I51" s="141">
        <v>1175307</v>
      </c>
      <c r="J51" s="141">
        <v>3764754</v>
      </c>
      <c r="K51" s="141">
        <v>2113194</v>
      </c>
      <c r="L51" s="141">
        <v>1173281</v>
      </c>
      <c r="M51" s="141">
        <v>507150</v>
      </c>
      <c r="N51" s="141">
        <v>213721</v>
      </c>
      <c r="O51" s="141">
        <v>293429</v>
      </c>
      <c r="P51" s="141">
        <v>10992547</v>
      </c>
    </row>
    <row r="52" spans="1:16" ht="12.75">
      <c r="A52" s="141">
        <v>10</v>
      </c>
      <c r="B52" s="141">
        <v>1999</v>
      </c>
      <c r="C52" s="141" t="s">
        <v>572</v>
      </c>
      <c r="D52" s="141">
        <v>91654</v>
      </c>
      <c r="E52" s="141">
        <v>525272</v>
      </c>
      <c r="F52" s="141">
        <v>317976</v>
      </c>
      <c r="G52" s="141">
        <v>131384</v>
      </c>
      <c r="H52" s="141">
        <v>186592</v>
      </c>
      <c r="I52" s="141">
        <v>54487</v>
      </c>
      <c r="J52" s="141">
        <v>135609</v>
      </c>
      <c r="K52" s="141">
        <v>62735</v>
      </c>
      <c r="L52" s="141">
        <v>85397</v>
      </c>
      <c r="M52" s="141">
        <v>37527</v>
      </c>
      <c r="N52" s="141">
        <v>24136</v>
      </c>
      <c r="O52" s="141">
        <v>13391</v>
      </c>
      <c r="P52" s="141">
        <v>262718</v>
      </c>
    </row>
    <row r="53" spans="1:16" ht="12.75">
      <c r="A53" s="141">
        <v>10</v>
      </c>
      <c r="B53" s="141">
        <v>1999</v>
      </c>
      <c r="C53" s="141" t="s">
        <v>573</v>
      </c>
      <c r="D53" s="141">
        <v>1223866</v>
      </c>
      <c r="E53" s="141">
        <v>6917123</v>
      </c>
      <c r="F53" s="141">
        <v>4688216</v>
      </c>
      <c r="G53" s="141">
        <v>2171627</v>
      </c>
      <c r="H53" s="141">
        <v>2516589</v>
      </c>
      <c r="I53" s="141">
        <v>740361</v>
      </c>
      <c r="J53" s="141">
        <v>3870897</v>
      </c>
      <c r="K53" s="141">
        <v>1974688</v>
      </c>
      <c r="L53" s="141">
        <v>2294384</v>
      </c>
      <c r="M53" s="141">
        <v>1289349</v>
      </c>
      <c r="N53" s="141">
        <v>814034</v>
      </c>
      <c r="O53" s="141">
        <v>475315</v>
      </c>
      <c r="P53" s="141">
        <v>4966592</v>
      </c>
    </row>
    <row r="54" spans="1:16" ht="12.75">
      <c r="A54" s="141">
        <v>10</v>
      </c>
      <c r="B54" s="141">
        <v>1999</v>
      </c>
      <c r="C54" s="141" t="s">
        <v>574</v>
      </c>
      <c r="D54" s="141">
        <v>426318</v>
      </c>
      <c r="E54" s="141">
        <v>2092270</v>
      </c>
      <c r="F54" s="141">
        <v>1130249</v>
      </c>
      <c r="G54" s="141">
        <v>289652</v>
      </c>
      <c r="H54" s="141">
        <v>840597</v>
      </c>
      <c r="I54" s="141">
        <v>2690</v>
      </c>
      <c r="J54" s="141">
        <v>14584</v>
      </c>
      <c r="K54" s="141">
        <v>70842</v>
      </c>
      <c r="L54" s="141">
        <v>41059</v>
      </c>
      <c r="M54" s="141">
        <v>17417</v>
      </c>
      <c r="N54" s="141">
        <v>80</v>
      </c>
      <c r="O54" s="141">
        <v>17337</v>
      </c>
      <c r="P54" s="141">
        <v>928776</v>
      </c>
    </row>
    <row r="55" spans="1:16" ht="12.75">
      <c r="A55" s="141">
        <v>10</v>
      </c>
      <c r="B55" s="141">
        <v>1999</v>
      </c>
      <c r="C55" s="141" t="s">
        <v>575</v>
      </c>
      <c r="D55" s="141">
        <v>122120</v>
      </c>
      <c r="E55" s="141">
        <v>586647</v>
      </c>
      <c r="F55" s="141">
        <v>384951</v>
      </c>
      <c r="G55" s="141">
        <v>165304</v>
      </c>
      <c r="H55" s="141">
        <v>219647</v>
      </c>
      <c r="I55" s="141">
        <v>3050</v>
      </c>
      <c r="J55" s="141">
        <v>17648</v>
      </c>
      <c r="K55" s="141">
        <v>6004</v>
      </c>
      <c r="L55" s="141">
        <v>0</v>
      </c>
      <c r="M55" s="141">
        <v>0</v>
      </c>
      <c r="N55" s="141">
        <v>0</v>
      </c>
      <c r="O55" s="141">
        <v>0</v>
      </c>
      <c r="P55" s="141">
        <v>225651</v>
      </c>
    </row>
    <row r="56" spans="1:16" ht="12.75">
      <c r="A56" s="141">
        <v>10</v>
      </c>
      <c r="B56" s="141">
        <v>1999</v>
      </c>
      <c r="C56" s="141" t="s">
        <v>576</v>
      </c>
      <c r="D56" s="141">
        <v>286653</v>
      </c>
      <c r="E56" s="141">
        <v>1484006</v>
      </c>
      <c r="F56" s="141">
        <v>988596</v>
      </c>
      <c r="G56" s="141">
        <v>537427</v>
      </c>
      <c r="H56" s="141">
        <v>451169</v>
      </c>
      <c r="I56" s="141">
        <v>166029</v>
      </c>
      <c r="J56" s="141">
        <v>554951</v>
      </c>
      <c r="K56" s="141">
        <v>221027</v>
      </c>
      <c r="L56" s="141">
        <v>436015</v>
      </c>
      <c r="M56" s="141">
        <v>156479</v>
      </c>
      <c r="N56" s="141">
        <v>8216</v>
      </c>
      <c r="O56" s="141">
        <v>148263</v>
      </c>
      <c r="P56" s="141">
        <v>820459</v>
      </c>
    </row>
    <row r="57" spans="1:16" ht="12.75">
      <c r="A57" s="141">
        <v>10</v>
      </c>
      <c r="B57" s="141">
        <v>1999</v>
      </c>
      <c r="C57" s="141" t="s">
        <v>577</v>
      </c>
      <c r="D57" s="141">
        <v>1184805</v>
      </c>
      <c r="E57" s="141">
        <v>6549338</v>
      </c>
      <c r="F57" s="141">
        <v>6829679</v>
      </c>
      <c r="G57" s="141">
        <v>3923346</v>
      </c>
      <c r="H57" s="141">
        <v>2906333</v>
      </c>
      <c r="I57" s="141">
        <v>158689</v>
      </c>
      <c r="J57" s="141">
        <v>577485</v>
      </c>
      <c r="K57" s="141">
        <v>457498</v>
      </c>
      <c r="L57" s="141">
        <v>1266313</v>
      </c>
      <c r="M57" s="141">
        <v>971100</v>
      </c>
      <c r="N57" s="141">
        <v>500652</v>
      </c>
      <c r="O57" s="141">
        <v>470448</v>
      </c>
      <c r="P57" s="141">
        <v>3834279</v>
      </c>
    </row>
    <row r="58" spans="1:16" ht="12.75">
      <c r="A58" s="141">
        <v>10</v>
      </c>
      <c r="B58" s="141">
        <v>1999</v>
      </c>
      <c r="C58" s="141" t="s">
        <v>578</v>
      </c>
      <c r="D58" s="141">
        <v>455769</v>
      </c>
      <c r="E58" s="141">
        <v>1831744</v>
      </c>
      <c r="F58" s="141">
        <v>1158616</v>
      </c>
      <c r="G58" s="141">
        <v>1119106</v>
      </c>
      <c r="H58" s="141">
        <v>39510</v>
      </c>
      <c r="I58" s="141">
        <v>63</v>
      </c>
      <c r="J58" s="141">
        <v>327</v>
      </c>
      <c r="K58" s="141">
        <v>206498</v>
      </c>
      <c r="L58" s="141">
        <v>777800</v>
      </c>
      <c r="M58" s="141">
        <v>1125507</v>
      </c>
      <c r="N58" s="141">
        <v>522335</v>
      </c>
      <c r="O58" s="141">
        <v>603172</v>
      </c>
      <c r="P58" s="141">
        <v>849180</v>
      </c>
    </row>
    <row r="59" spans="1:16" ht="12.75">
      <c r="A59" s="141">
        <v>10</v>
      </c>
      <c r="B59" s="141">
        <v>1999</v>
      </c>
      <c r="C59" s="141" t="s">
        <v>579</v>
      </c>
      <c r="D59" s="141">
        <v>3444983</v>
      </c>
      <c r="E59" s="141">
        <v>15673522</v>
      </c>
      <c r="F59" s="141">
        <v>10339030</v>
      </c>
      <c r="G59" s="141">
        <v>11456177</v>
      </c>
      <c r="H59" s="141">
        <v>-1117147</v>
      </c>
      <c r="I59" s="141">
        <v>45450</v>
      </c>
      <c r="J59" s="141">
        <v>171187</v>
      </c>
      <c r="K59" s="141">
        <v>434676</v>
      </c>
      <c r="L59" s="141">
        <v>19070</v>
      </c>
      <c r="M59" s="141">
        <v>31465</v>
      </c>
      <c r="N59" s="141">
        <v>21607</v>
      </c>
      <c r="O59" s="141">
        <v>9858</v>
      </c>
      <c r="P59" s="141">
        <v>-672613</v>
      </c>
    </row>
    <row r="60" spans="1:16" ht="12.75">
      <c r="A60" s="141">
        <v>10</v>
      </c>
      <c r="B60" s="141">
        <v>1999</v>
      </c>
      <c r="C60" s="141" t="s">
        <v>580</v>
      </c>
      <c r="D60" s="141">
        <v>12002930</v>
      </c>
      <c r="E60" s="141">
        <v>64799913</v>
      </c>
      <c r="F60" s="141">
        <v>47061722</v>
      </c>
      <c r="G60" s="141">
        <v>20511248</v>
      </c>
      <c r="H60" s="141">
        <v>26550474</v>
      </c>
      <c r="I60" s="141">
        <v>1171231</v>
      </c>
      <c r="J60" s="141">
        <v>5965226</v>
      </c>
      <c r="K60" s="141">
        <v>2970297</v>
      </c>
      <c r="L60" s="141">
        <v>2782419</v>
      </c>
      <c r="M60" s="141">
        <v>1233224</v>
      </c>
      <c r="N60" s="141">
        <v>746885</v>
      </c>
      <c r="O60" s="141">
        <v>486339</v>
      </c>
      <c r="P60" s="141">
        <v>30007110</v>
      </c>
    </row>
    <row r="61" spans="1:16" ht="12.75">
      <c r="A61" s="141">
        <v>10</v>
      </c>
      <c r="B61" s="141">
        <v>1999</v>
      </c>
      <c r="C61" s="141" t="s">
        <v>581</v>
      </c>
      <c r="D61" s="141">
        <v>458209</v>
      </c>
      <c r="E61" s="141">
        <v>2324092</v>
      </c>
      <c r="F61" s="141">
        <v>1368842</v>
      </c>
      <c r="G61" s="141">
        <v>1095441</v>
      </c>
      <c r="H61" s="141">
        <v>273401</v>
      </c>
      <c r="I61" s="141">
        <v>32679</v>
      </c>
      <c r="J61" s="141">
        <v>163870</v>
      </c>
      <c r="K61" s="141">
        <v>120989</v>
      </c>
      <c r="L61" s="141">
        <v>233110</v>
      </c>
      <c r="M61" s="141">
        <v>239777</v>
      </c>
      <c r="N61" s="141">
        <v>221616</v>
      </c>
      <c r="O61" s="141">
        <v>18161</v>
      </c>
      <c r="P61" s="141">
        <v>412551</v>
      </c>
    </row>
    <row r="62" spans="1:16" ht="12.75">
      <c r="A62" s="141">
        <v>10</v>
      </c>
      <c r="B62" s="141">
        <v>1999</v>
      </c>
      <c r="C62" s="141" t="s">
        <v>582</v>
      </c>
      <c r="D62" s="141">
        <v>595054</v>
      </c>
      <c r="E62" s="141">
        <v>2590305</v>
      </c>
      <c r="F62" s="141">
        <v>1255874</v>
      </c>
      <c r="G62" s="141">
        <v>659281</v>
      </c>
      <c r="H62" s="141">
        <v>596593</v>
      </c>
      <c r="I62" s="141">
        <v>126120</v>
      </c>
      <c r="J62" s="141">
        <v>288285</v>
      </c>
      <c r="K62" s="141">
        <v>266174</v>
      </c>
      <c r="L62" s="141">
        <v>119723</v>
      </c>
      <c r="M62" s="141">
        <v>32261</v>
      </c>
      <c r="N62" s="141">
        <v>1211</v>
      </c>
      <c r="O62" s="141">
        <v>31050</v>
      </c>
      <c r="P62" s="141">
        <v>893817</v>
      </c>
    </row>
    <row r="63" spans="1:16" ht="12.75">
      <c r="A63" s="141">
        <v>10</v>
      </c>
      <c r="B63" s="141">
        <v>1999</v>
      </c>
      <c r="C63" s="141" t="s">
        <v>583</v>
      </c>
      <c r="D63" s="141">
        <v>228530</v>
      </c>
      <c r="E63" s="141">
        <v>1315730</v>
      </c>
      <c r="F63" s="141">
        <v>984695</v>
      </c>
      <c r="G63" s="141">
        <v>584583</v>
      </c>
      <c r="H63" s="141">
        <v>400112</v>
      </c>
      <c r="I63" s="141">
        <v>49852</v>
      </c>
      <c r="J63" s="141">
        <v>179697</v>
      </c>
      <c r="K63" s="141">
        <v>108976</v>
      </c>
      <c r="L63" s="141">
        <v>44414</v>
      </c>
      <c r="M63" s="141">
        <v>20649</v>
      </c>
      <c r="N63" s="141">
        <v>9995</v>
      </c>
      <c r="O63" s="141">
        <v>10654</v>
      </c>
      <c r="P63" s="141">
        <v>519742</v>
      </c>
    </row>
    <row r="64" spans="1:16" ht="12.75">
      <c r="A64" s="141">
        <v>10</v>
      </c>
      <c r="B64" s="141">
        <v>1999</v>
      </c>
      <c r="C64" s="141" t="s">
        <v>584</v>
      </c>
      <c r="D64" s="141">
        <v>20692373</v>
      </c>
      <c r="E64" s="141">
        <v>133448782</v>
      </c>
      <c r="F64" s="141">
        <v>88816728</v>
      </c>
      <c r="G64" s="141">
        <v>77399006</v>
      </c>
      <c r="H64" s="141">
        <v>11417722</v>
      </c>
      <c r="I64" s="141">
        <v>1860911</v>
      </c>
      <c r="J64" s="141">
        <v>9209796</v>
      </c>
      <c r="K64" s="141">
        <v>5656859</v>
      </c>
      <c r="L64" s="141">
        <v>6444166</v>
      </c>
      <c r="M64" s="141">
        <v>1537460</v>
      </c>
      <c r="N64" s="141">
        <v>719278</v>
      </c>
      <c r="O64" s="141">
        <v>818182</v>
      </c>
      <c r="P64" s="141">
        <v>17892763</v>
      </c>
    </row>
    <row r="65" spans="1:16" ht="12.75">
      <c r="A65" s="141">
        <v>10</v>
      </c>
      <c r="B65" s="141">
        <v>1999</v>
      </c>
      <c r="C65" s="141" t="s">
        <v>585</v>
      </c>
      <c r="D65" s="141">
        <v>63981</v>
      </c>
      <c r="E65" s="141">
        <v>206349</v>
      </c>
      <c r="F65" s="141">
        <v>136044</v>
      </c>
      <c r="G65" s="141">
        <v>45831</v>
      </c>
      <c r="H65" s="141">
        <v>90213</v>
      </c>
      <c r="I65" s="141">
        <v>3142</v>
      </c>
      <c r="J65" s="141">
        <v>12773</v>
      </c>
      <c r="K65" s="141">
        <v>5649</v>
      </c>
      <c r="L65" s="141">
        <v>0</v>
      </c>
      <c r="M65" s="141">
        <v>0</v>
      </c>
      <c r="N65" s="141">
        <v>0</v>
      </c>
      <c r="O65" s="141">
        <v>0</v>
      </c>
      <c r="P65" s="141">
        <v>95862</v>
      </c>
    </row>
    <row r="66" spans="1:16" ht="12.75">
      <c r="A66" s="141">
        <v>10</v>
      </c>
      <c r="B66" s="141">
        <v>1999</v>
      </c>
      <c r="C66" s="141" t="s">
        <v>586</v>
      </c>
      <c r="D66" s="141">
        <v>364340</v>
      </c>
      <c r="E66" s="141">
        <v>1450585</v>
      </c>
      <c r="F66" s="141">
        <v>890211</v>
      </c>
      <c r="G66" s="141">
        <v>815099</v>
      </c>
      <c r="H66" s="141">
        <v>75112</v>
      </c>
      <c r="I66" s="141">
        <v>107976</v>
      </c>
      <c r="J66" s="141">
        <v>478469</v>
      </c>
      <c r="K66" s="141">
        <v>404418</v>
      </c>
      <c r="L66" s="141">
        <v>2772134</v>
      </c>
      <c r="M66" s="141">
        <v>830893</v>
      </c>
      <c r="N66" s="141">
        <v>0</v>
      </c>
      <c r="O66" s="141">
        <v>830893</v>
      </c>
      <c r="P66" s="141">
        <v>1310423</v>
      </c>
    </row>
    <row r="67" spans="1:16" ht="12.75">
      <c r="A67" s="141">
        <v>10</v>
      </c>
      <c r="B67" s="141">
        <v>1999</v>
      </c>
      <c r="C67" s="141" t="s">
        <v>587</v>
      </c>
      <c r="D67" s="141">
        <v>31601</v>
      </c>
      <c r="E67" s="141">
        <v>86598</v>
      </c>
      <c r="F67" s="141">
        <v>33230</v>
      </c>
      <c r="G67" s="141">
        <v>33532</v>
      </c>
      <c r="H67" s="141">
        <v>-302</v>
      </c>
      <c r="I67" s="141">
        <v>0</v>
      </c>
      <c r="J67" s="141">
        <v>0</v>
      </c>
      <c r="K67" s="141">
        <v>0</v>
      </c>
      <c r="L67" s="141">
        <v>0</v>
      </c>
      <c r="M67" s="141">
        <v>0</v>
      </c>
      <c r="N67" s="141">
        <v>0</v>
      </c>
      <c r="O67" s="141">
        <v>0</v>
      </c>
      <c r="P67" s="141">
        <v>-302</v>
      </c>
    </row>
    <row r="68" spans="1:16" ht="12.75">
      <c r="A68" s="141">
        <v>10</v>
      </c>
      <c r="B68" s="141">
        <v>1999</v>
      </c>
      <c r="C68" s="141" t="s">
        <v>588</v>
      </c>
      <c r="D68" s="141">
        <v>153411</v>
      </c>
      <c r="E68" s="141">
        <v>870503</v>
      </c>
      <c r="F68" s="141">
        <v>879581</v>
      </c>
      <c r="G68" s="141">
        <v>509674</v>
      </c>
      <c r="H68" s="141">
        <v>369907</v>
      </c>
      <c r="I68" s="141">
        <v>6373</v>
      </c>
      <c r="J68" s="141">
        <v>33522</v>
      </c>
      <c r="K68" s="141">
        <v>18829</v>
      </c>
      <c r="L68" s="141">
        <v>0</v>
      </c>
      <c r="M68" s="141">
        <v>0</v>
      </c>
      <c r="N68" s="141">
        <v>0</v>
      </c>
      <c r="O68" s="141">
        <v>0</v>
      </c>
      <c r="P68" s="141">
        <v>388736</v>
      </c>
    </row>
    <row r="69" spans="1:16" ht="12.75">
      <c r="A69" s="141">
        <v>10</v>
      </c>
      <c r="B69" s="141">
        <v>1999</v>
      </c>
      <c r="C69" s="141" t="s">
        <v>589</v>
      </c>
      <c r="D69" s="141">
        <v>6840172</v>
      </c>
      <c r="E69" s="141">
        <v>32714186</v>
      </c>
      <c r="F69" s="141">
        <v>31227800</v>
      </c>
      <c r="G69" s="141">
        <v>16800963</v>
      </c>
      <c r="H69" s="141">
        <v>14426837</v>
      </c>
      <c r="I69" s="141">
        <v>286280</v>
      </c>
      <c r="J69" s="141">
        <v>1468408</v>
      </c>
      <c r="K69" s="141">
        <v>1577330</v>
      </c>
      <c r="L69" s="141">
        <v>361165</v>
      </c>
      <c r="M69" s="141">
        <v>262276</v>
      </c>
      <c r="N69" s="141">
        <v>137960</v>
      </c>
      <c r="O69" s="141">
        <v>124316</v>
      </c>
      <c r="P69" s="141">
        <v>16128483</v>
      </c>
    </row>
    <row r="70" spans="1:16" ht="12.75">
      <c r="A70" s="141">
        <v>10</v>
      </c>
      <c r="B70" s="141">
        <v>1999</v>
      </c>
      <c r="C70" s="141" t="s">
        <v>590</v>
      </c>
      <c r="D70" s="141">
        <v>38174</v>
      </c>
      <c r="E70" s="141">
        <v>146456</v>
      </c>
      <c r="F70" s="141">
        <v>148554</v>
      </c>
      <c r="G70" s="141">
        <v>92997</v>
      </c>
      <c r="H70" s="141">
        <v>55557</v>
      </c>
      <c r="I70" s="141">
        <v>955</v>
      </c>
      <c r="J70" s="141">
        <v>4894</v>
      </c>
      <c r="K70" s="141">
        <v>978</v>
      </c>
      <c r="L70" s="141">
        <v>64968</v>
      </c>
      <c r="M70" s="141">
        <v>3300</v>
      </c>
      <c r="N70" s="141">
        <v>0</v>
      </c>
      <c r="O70" s="141">
        <v>3300</v>
      </c>
      <c r="P70" s="141">
        <v>59835</v>
      </c>
    </row>
    <row r="71" spans="1:16" ht="12.75">
      <c r="A71" s="141">
        <v>10</v>
      </c>
      <c r="B71" s="141">
        <v>1999</v>
      </c>
      <c r="C71" s="141" t="s">
        <v>591</v>
      </c>
      <c r="D71" s="141">
        <v>1540984</v>
      </c>
      <c r="E71" s="141">
        <v>9966344</v>
      </c>
      <c r="F71" s="141">
        <v>7499236</v>
      </c>
      <c r="G71" s="141">
        <v>5139226</v>
      </c>
      <c r="H71" s="141">
        <v>2360010</v>
      </c>
      <c r="I71" s="141">
        <v>260005</v>
      </c>
      <c r="J71" s="141">
        <v>601039</v>
      </c>
      <c r="K71" s="141">
        <v>1208896</v>
      </c>
      <c r="L71" s="141">
        <v>789761</v>
      </c>
      <c r="M71" s="141">
        <v>1863298</v>
      </c>
      <c r="N71" s="141">
        <v>1234492</v>
      </c>
      <c r="O71" s="141">
        <v>628806</v>
      </c>
      <c r="P71" s="141">
        <v>4197712</v>
      </c>
    </row>
    <row r="72" spans="1:16" ht="12.75">
      <c r="A72" s="141">
        <v>10</v>
      </c>
      <c r="B72" s="141">
        <v>1999</v>
      </c>
      <c r="C72" s="141" t="s">
        <v>592</v>
      </c>
      <c r="D72" s="141">
        <v>2067125</v>
      </c>
      <c r="E72" s="141">
        <v>7998319</v>
      </c>
      <c r="F72" s="141">
        <v>6981135</v>
      </c>
      <c r="G72" s="141">
        <v>5814779</v>
      </c>
      <c r="H72" s="141">
        <v>1166356</v>
      </c>
      <c r="I72" s="141">
        <v>365875</v>
      </c>
      <c r="J72" s="141">
        <v>680915</v>
      </c>
      <c r="K72" s="141">
        <v>661152</v>
      </c>
      <c r="L72" s="141">
        <v>2362220</v>
      </c>
      <c r="M72" s="141">
        <v>1196736</v>
      </c>
      <c r="N72" s="141">
        <v>30798</v>
      </c>
      <c r="O72" s="141">
        <v>1165938</v>
      </c>
      <c r="P72" s="141">
        <v>2993446</v>
      </c>
    </row>
    <row r="73" spans="1:16" ht="12.75">
      <c r="A73" s="141">
        <v>10</v>
      </c>
      <c r="B73" s="141">
        <v>1999</v>
      </c>
      <c r="C73" s="141" t="s">
        <v>593</v>
      </c>
      <c r="D73" s="141">
        <v>43437515</v>
      </c>
      <c r="E73" s="141">
        <v>163889567</v>
      </c>
      <c r="F73" s="141">
        <v>92818175</v>
      </c>
      <c r="G73" s="141">
        <v>51973050</v>
      </c>
      <c r="H73" s="141">
        <v>40845125</v>
      </c>
      <c r="I73" s="141">
        <v>7655653</v>
      </c>
      <c r="J73" s="141">
        <v>38902852</v>
      </c>
      <c r="K73" s="141">
        <v>13078931</v>
      </c>
      <c r="L73" s="141">
        <v>3784173</v>
      </c>
      <c r="M73" s="141">
        <v>2254810</v>
      </c>
      <c r="N73" s="141">
        <v>1025907</v>
      </c>
      <c r="O73" s="141">
        <v>1228903</v>
      </c>
      <c r="P73" s="141">
        <v>55152959</v>
      </c>
    </row>
    <row r="74" spans="1:16" ht="12.75">
      <c r="A74" s="141">
        <v>10</v>
      </c>
      <c r="B74" s="141">
        <v>1999</v>
      </c>
      <c r="C74" s="141" t="s">
        <v>594</v>
      </c>
      <c r="D74" s="141">
        <v>1725134</v>
      </c>
      <c r="E74" s="141">
        <v>13287355</v>
      </c>
      <c r="F74" s="141">
        <v>7231417</v>
      </c>
      <c r="G74" s="141">
        <v>6089075</v>
      </c>
      <c r="H74" s="141">
        <v>1142342</v>
      </c>
      <c r="I74" s="141">
        <v>311241</v>
      </c>
      <c r="J74" s="141">
        <v>362668</v>
      </c>
      <c r="K74" s="141">
        <v>314426</v>
      </c>
      <c r="L74" s="141">
        <v>2828894</v>
      </c>
      <c r="M74" s="141">
        <v>1181856</v>
      </c>
      <c r="N74" s="141">
        <v>561671</v>
      </c>
      <c r="O74" s="141">
        <v>620185</v>
      </c>
      <c r="P74" s="141">
        <v>2076953</v>
      </c>
    </row>
    <row r="75" spans="1:16" ht="12.75">
      <c r="A75" s="141">
        <v>10</v>
      </c>
      <c r="B75" s="141">
        <v>1999</v>
      </c>
      <c r="C75" s="141" t="s">
        <v>595</v>
      </c>
      <c r="D75" s="141">
        <v>112809</v>
      </c>
      <c r="E75" s="141">
        <v>832833</v>
      </c>
      <c r="F75" s="141">
        <v>532449</v>
      </c>
      <c r="G75" s="141">
        <v>333267</v>
      </c>
      <c r="H75" s="141">
        <v>199182</v>
      </c>
      <c r="I75" s="141">
        <v>46454</v>
      </c>
      <c r="J75" s="141">
        <v>117335</v>
      </c>
      <c r="K75" s="141">
        <v>73381</v>
      </c>
      <c r="L75" s="141">
        <v>114792</v>
      </c>
      <c r="M75" s="141">
        <v>146945</v>
      </c>
      <c r="N75" s="141">
        <v>143268</v>
      </c>
      <c r="O75" s="141">
        <v>3677</v>
      </c>
      <c r="P75" s="141">
        <v>276240</v>
      </c>
    </row>
    <row r="76" spans="1:16" ht="12.75">
      <c r="A76" s="141">
        <v>10</v>
      </c>
      <c r="B76" s="141">
        <v>1999</v>
      </c>
      <c r="C76" s="141" t="s">
        <v>596</v>
      </c>
      <c r="D76" s="141">
        <v>1293956</v>
      </c>
      <c r="E76" s="141">
        <v>6696475</v>
      </c>
      <c r="F76" s="141">
        <v>6032638</v>
      </c>
      <c r="G76" s="141">
        <v>2384550</v>
      </c>
      <c r="H76" s="141">
        <v>3648088</v>
      </c>
      <c r="I76" s="141">
        <v>187672</v>
      </c>
      <c r="J76" s="141">
        <v>847035</v>
      </c>
      <c r="K76" s="141">
        <v>502088</v>
      </c>
      <c r="L76" s="141">
        <v>971600</v>
      </c>
      <c r="M76" s="141">
        <v>520637</v>
      </c>
      <c r="N76" s="141">
        <v>164250</v>
      </c>
      <c r="O76" s="141">
        <v>356387</v>
      </c>
      <c r="P76" s="141">
        <v>4506563</v>
      </c>
    </row>
    <row r="77" spans="1:16" ht="12.75">
      <c r="A77" s="141">
        <v>10</v>
      </c>
      <c r="B77" s="141">
        <v>1999</v>
      </c>
      <c r="C77" s="141" t="s">
        <v>597</v>
      </c>
      <c r="D77" s="141">
        <v>784042</v>
      </c>
      <c r="E77" s="141">
        <v>3447377</v>
      </c>
      <c r="F77" s="141">
        <v>3204103</v>
      </c>
      <c r="G77" s="141">
        <v>1905281</v>
      </c>
      <c r="H77" s="141">
        <v>1298822</v>
      </c>
      <c r="I77" s="141">
        <v>57182</v>
      </c>
      <c r="J77" s="141">
        <v>289163</v>
      </c>
      <c r="K77" s="141">
        <v>304114</v>
      </c>
      <c r="L77" s="141">
        <v>585688</v>
      </c>
      <c r="M77" s="141">
        <v>362752</v>
      </c>
      <c r="N77" s="141">
        <v>181376</v>
      </c>
      <c r="O77" s="141">
        <v>181376</v>
      </c>
      <c r="P77" s="141">
        <v>1784312</v>
      </c>
    </row>
    <row r="78" spans="1:16" ht="12.75">
      <c r="A78" s="141">
        <v>10</v>
      </c>
      <c r="B78" s="141">
        <v>1999</v>
      </c>
      <c r="C78" s="141" t="s">
        <v>500</v>
      </c>
      <c r="D78" s="141">
        <v>1849739</v>
      </c>
      <c r="E78" s="141">
        <v>10466900</v>
      </c>
      <c r="F78" s="141">
        <v>6678672</v>
      </c>
      <c r="G78" s="141">
        <v>3152812</v>
      </c>
      <c r="H78" s="141">
        <v>3525860</v>
      </c>
      <c r="I78" s="141">
        <v>522755</v>
      </c>
      <c r="J78" s="141">
        <v>1998629</v>
      </c>
      <c r="K78" s="141">
        <v>866383</v>
      </c>
      <c r="L78" s="141">
        <v>528518</v>
      </c>
      <c r="M78" s="141">
        <v>83532</v>
      </c>
      <c r="N78" s="141">
        <v>5861</v>
      </c>
      <c r="O78" s="141">
        <v>77671</v>
      </c>
      <c r="P78" s="141">
        <v>4469914</v>
      </c>
    </row>
    <row r="79" spans="1:16" ht="12.75">
      <c r="A79" s="141">
        <v>10</v>
      </c>
      <c r="B79" s="141">
        <v>1999</v>
      </c>
      <c r="C79" s="141" t="s">
        <v>501</v>
      </c>
      <c r="D79" s="141">
        <v>3935832</v>
      </c>
      <c r="E79" s="141">
        <v>13608454</v>
      </c>
      <c r="F79" s="141">
        <v>10773150</v>
      </c>
      <c r="G79" s="141">
        <v>2774089</v>
      </c>
      <c r="H79" s="141">
        <v>7999061</v>
      </c>
      <c r="I79" s="141">
        <v>278178</v>
      </c>
      <c r="J79" s="141">
        <v>798183</v>
      </c>
      <c r="K79" s="141">
        <v>321166</v>
      </c>
      <c r="L79" s="141">
        <v>1352591</v>
      </c>
      <c r="M79" s="141">
        <v>407623</v>
      </c>
      <c r="N79" s="141">
        <v>131360</v>
      </c>
      <c r="O79" s="141">
        <v>276263</v>
      </c>
      <c r="P79" s="141">
        <v>8596490</v>
      </c>
    </row>
    <row r="80" spans="1:16" ht="12.75">
      <c r="A80" s="141">
        <v>10</v>
      </c>
      <c r="B80" s="141">
        <v>1999</v>
      </c>
      <c r="C80" s="141" t="s">
        <v>502</v>
      </c>
      <c r="D80" s="141">
        <v>22</v>
      </c>
      <c r="E80" s="141">
        <v>81</v>
      </c>
      <c r="F80" s="141">
        <v>55</v>
      </c>
      <c r="G80" s="141">
        <v>0</v>
      </c>
      <c r="H80" s="141">
        <v>55</v>
      </c>
      <c r="I80" s="141">
        <v>0</v>
      </c>
      <c r="J80" s="141">
        <v>0</v>
      </c>
      <c r="K80" s="141">
        <v>0</v>
      </c>
      <c r="L80" s="141">
        <v>0</v>
      </c>
      <c r="M80" s="141">
        <v>0</v>
      </c>
      <c r="N80" s="141">
        <v>0</v>
      </c>
      <c r="O80" s="141">
        <v>0</v>
      </c>
      <c r="P80" s="141">
        <v>55</v>
      </c>
    </row>
    <row r="81" spans="1:16" ht="12.75">
      <c r="A81" s="141">
        <v>10</v>
      </c>
      <c r="B81" s="141">
        <v>1999</v>
      </c>
      <c r="C81" s="141" t="s">
        <v>503</v>
      </c>
      <c r="D81" s="141">
        <v>2614259</v>
      </c>
      <c r="E81" s="141">
        <v>12320095</v>
      </c>
      <c r="F81" s="141">
        <v>9882655</v>
      </c>
      <c r="G81" s="141">
        <v>5078337</v>
      </c>
      <c r="H81" s="141">
        <v>4804318</v>
      </c>
      <c r="I81" s="141">
        <v>80773</v>
      </c>
      <c r="J81" s="141">
        <v>407468</v>
      </c>
      <c r="K81" s="141">
        <v>461785</v>
      </c>
      <c r="L81" s="141">
        <v>651880</v>
      </c>
      <c r="M81" s="141">
        <v>997869</v>
      </c>
      <c r="N81" s="141">
        <v>678023</v>
      </c>
      <c r="O81" s="141">
        <v>319846</v>
      </c>
      <c r="P81" s="141">
        <v>5585949</v>
      </c>
    </row>
    <row r="82" spans="1:16" ht="12.75">
      <c r="A82" s="141">
        <v>10</v>
      </c>
      <c r="B82" s="141">
        <v>1999</v>
      </c>
      <c r="C82" s="141" t="s">
        <v>504</v>
      </c>
      <c r="D82" s="141">
        <v>1174308</v>
      </c>
      <c r="E82" s="141">
        <v>5687830</v>
      </c>
      <c r="F82" s="141">
        <v>4338937</v>
      </c>
      <c r="G82" s="141">
        <v>2437884</v>
      </c>
      <c r="H82" s="141">
        <v>1901053</v>
      </c>
      <c r="I82" s="141">
        <v>151733</v>
      </c>
      <c r="J82" s="141">
        <v>570258</v>
      </c>
      <c r="K82" s="141">
        <v>335291</v>
      </c>
      <c r="L82" s="141">
        <v>1268425</v>
      </c>
      <c r="M82" s="141">
        <v>877233</v>
      </c>
      <c r="N82" s="141">
        <v>614955</v>
      </c>
      <c r="O82" s="141">
        <v>262278</v>
      </c>
      <c r="P82" s="141">
        <v>2498622</v>
      </c>
    </row>
    <row r="83" spans="1:16" ht="12.75">
      <c r="A83" s="141">
        <v>10</v>
      </c>
      <c r="B83" s="141">
        <v>1999</v>
      </c>
      <c r="C83" s="141" t="s">
        <v>505</v>
      </c>
      <c r="D83" s="141">
        <v>1994736</v>
      </c>
      <c r="E83" s="141">
        <v>9979721</v>
      </c>
      <c r="F83" s="141">
        <v>8459857</v>
      </c>
      <c r="G83" s="141">
        <v>3256631</v>
      </c>
      <c r="H83" s="141">
        <v>5203226</v>
      </c>
      <c r="I83" s="141">
        <v>1233823</v>
      </c>
      <c r="J83" s="141">
        <v>3693094</v>
      </c>
      <c r="K83" s="141">
        <v>1472419</v>
      </c>
      <c r="L83" s="141">
        <v>1618816</v>
      </c>
      <c r="M83" s="141">
        <v>1328829</v>
      </c>
      <c r="N83" s="141">
        <v>1122743</v>
      </c>
      <c r="O83" s="141">
        <v>206086</v>
      </c>
      <c r="P83" s="141">
        <v>6881731</v>
      </c>
    </row>
    <row r="84" spans="1:16" ht="12.75">
      <c r="A84" s="141">
        <v>12</v>
      </c>
      <c r="B84" s="141">
        <v>1999</v>
      </c>
      <c r="C84" s="141" t="s">
        <v>506</v>
      </c>
      <c r="D84" s="141">
        <v>179932597</v>
      </c>
      <c r="E84" s="141">
        <v>907379145</v>
      </c>
      <c r="F84" s="141">
        <v>645271213</v>
      </c>
      <c r="G84" s="141">
        <v>400723650</v>
      </c>
      <c r="H84" s="141">
        <v>244547563</v>
      </c>
      <c r="I84" s="141">
        <v>26125345</v>
      </c>
      <c r="J84" s="141">
        <v>109995363</v>
      </c>
      <c r="K84" s="141">
        <v>58651698</v>
      </c>
      <c r="L84" s="141">
        <v>72722997</v>
      </c>
      <c r="M84" s="141">
        <v>37183787</v>
      </c>
      <c r="N84" s="141">
        <v>19417344</v>
      </c>
      <c r="O84" s="141">
        <v>17766443</v>
      </c>
      <c r="P84" s="141">
        <v>320965704</v>
      </c>
    </row>
    <row r="85" spans="1:16" ht="12.75">
      <c r="A85" s="141">
        <v>10</v>
      </c>
      <c r="B85" s="141">
        <v>1999</v>
      </c>
      <c r="C85" s="141" t="s">
        <v>507</v>
      </c>
      <c r="D85" s="141">
        <v>3038026</v>
      </c>
      <c r="E85" s="141">
        <v>14277439</v>
      </c>
      <c r="F85" s="141">
        <v>17746177</v>
      </c>
      <c r="G85" s="141">
        <v>7672345</v>
      </c>
      <c r="H85" s="141">
        <v>10073832</v>
      </c>
      <c r="I85" s="141">
        <v>946655</v>
      </c>
      <c r="J85" s="141">
        <v>4475268</v>
      </c>
      <c r="K85" s="141">
        <v>3041583</v>
      </c>
      <c r="L85" s="141">
        <v>271411</v>
      </c>
      <c r="M85" s="141">
        <v>95843</v>
      </c>
      <c r="N85" s="141">
        <v>36393</v>
      </c>
      <c r="O85" s="141">
        <v>59450</v>
      </c>
      <c r="P85" s="141">
        <v>13174865</v>
      </c>
    </row>
    <row r="86" spans="1:16" ht="12.75">
      <c r="A86" s="141">
        <v>10</v>
      </c>
      <c r="B86" s="141">
        <v>1999</v>
      </c>
      <c r="C86" s="141" t="s">
        <v>508</v>
      </c>
      <c r="D86" s="141">
        <v>16956335</v>
      </c>
      <c r="E86" s="141">
        <v>112279073</v>
      </c>
      <c r="F86" s="141">
        <v>119429140</v>
      </c>
      <c r="G86" s="141">
        <v>89754597</v>
      </c>
      <c r="H86" s="141">
        <v>29674543</v>
      </c>
      <c r="I86" s="141">
        <v>3265267</v>
      </c>
      <c r="J86" s="141">
        <v>20026340</v>
      </c>
      <c r="K86" s="141">
        <v>17224470</v>
      </c>
      <c r="L86" s="141">
        <v>3827152</v>
      </c>
      <c r="M86" s="141">
        <v>1122073</v>
      </c>
      <c r="N86" s="141">
        <v>167511</v>
      </c>
      <c r="O86" s="141">
        <v>954562</v>
      </c>
      <c r="P86" s="141">
        <v>47853575</v>
      </c>
    </row>
    <row r="87" spans="1:16" ht="12.75">
      <c r="A87" s="141">
        <v>10</v>
      </c>
      <c r="B87" s="141">
        <v>1999</v>
      </c>
      <c r="C87" s="141" t="s">
        <v>509</v>
      </c>
      <c r="D87" s="141">
        <v>532934</v>
      </c>
      <c r="E87" s="141">
        <v>5603990</v>
      </c>
      <c r="F87" s="141">
        <v>6349041</v>
      </c>
      <c r="G87" s="141">
        <v>4306071</v>
      </c>
      <c r="H87" s="141">
        <v>2042970</v>
      </c>
      <c r="I87" s="141">
        <v>210200</v>
      </c>
      <c r="J87" s="141">
        <v>1774558</v>
      </c>
      <c r="K87" s="141">
        <v>1818704</v>
      </c>
      <c r="L87" s="141">
        <v>4865315</v>
      </c>
      <c r="M87" s="141">
        <v>1999060</v>
      </c>
      <c r="N87" s="141">
        <v>428063</v>
      </c>
      <c r="O87" s="141">
        <v>1570997</v>
      </c>
      <c r="P87" s="141">
        <v>5432671</v>
      </c>
    </row>
    <row r="88" spans="1:16" ht="12.75">
      <c r="A88" s="141">
        <v>10</v>
      </c>
      <c r="B88" s="141">
        <v>1999</v>
      </c>
      <c r="C88" s="141" t="s">
        <v>510</v>
      </c>
      <c r="D88" s="141">
        <v>60295024</v>
      </c>
      <c r="E88" s="141">
        <v>363789257</v>
      </c>
      <c r="F88" s="141">
        <v>171791350</v>
      </c>
      <c r="G88" s="141">
        <v>47640271</v>
      </c>
      <c r="H88" s="141">
        <v>124151079</v>
      </c>
      <c r="I88" s="141">
        <v>65511874</v>
      </c>
      <c r="J88" s="141">
        <v>237358512</v>
      </c>
      <c r="K88" s="141">
        <v>30336295</v>
      </c>
      <c r="L88" s="141">
        <v>6358716</v>
      </c>
      <c r="M88" s="141">
        <v>577846</v>
      </c>
      <c r="N88" s="141">
        <v>1013</v>
      </c>
      <c r="O88" s="141">
        <v>576833</v>
      </c>
      <c r="P88" s="141">
        <v>155064207</v>
      </c>
    </row>
    <row r="89" spans="1:16" ht="12.75">
      <c r="A89" s="141">
        <v>10</v>
      </c>
      <c r="B89" s="141">
        <v>1999</v>
      </c>
      <c r="C89" s="141" t="s">
        <v>511</v>
      </c>
      <c r="D89" s="141">
        <v>9759864</v>
      </c>
      <c r="E89" s="141">
        <v>47344846</v>
      </c>
      <c r="F89" s="141">
        <v>33460999</v>
      </c>
      <c r="G89" s="141">
        <v>23351783</v>
      </c>
      <c r="H89" s="141">
        <v>10109216</v>
      </c>
      <c r="I89" s="141">
        <v>1635334</v>
      </c>
      <c r="J89" s="141">
        <v>6938770</v>
      </c>
      <c r="K89" s="141">
        <v>4530703</v>
      </c>
      <c r="L89" s="141">
        <v>6339975</v>
      </c>
      <c r="M89" s="141">
        <v>1113233</v>
      </c>
      <c r="N89" s="141">
        <v>531594</v>
      </c>
      <c r="O89" s="141">
        <v>581639</v>
      </c>
      <c r="P89" s="141">
        <v>15221558</v>
      </c>
    </row>
    <row r="90" spans="1:16" ht="12.75">
      <c r="A90" s="141">
        <v>10</v>
      </c>
      <c r="B90" s="141">
        <v>1999</v>
      </c>
      <c r="C90" s="141" t="s">
        <v>512</v>
      </c>
      <c r="D90" s="141">
        <v>7320416</v>
      </c>
      <c r="E90" s="141">
        <v>52967023</v>
      </c>
      <c r="F90" s="141">
        <v>45273756</v>
      </c>
      <c r="G90" s="141">
        <v>29799468</v>
      </c>
      <c r="H90" s="141">
        <v>15474288</v>
      </c>
      <c r="I90" s="141">
        <v>1685408</v>
      </c>
      <c r="J90" s="141">
        <v>5484558</v>
      </c>
      <c r="K90" s="141">
        <v>2028539</v>
      </c>
      <c r="L90" s="141">
        <v>2782553</v>
      </c>
      <c r="M90" s="141">
        <v>591046</v>
      </c>
      <c r="N90" s="141">
        <v>273279</v>
      </c>
      <c r="O90" s="141">
        <v>317767</v>
      </c>
      <c r="P90" s="141">
        <v>17820594</v>
      </c>
    </row>
    <row r="91" spans="1:16" ht="12.75">
      <c r="A91" s="141">
        <v>10</v>
      </c>
      <c r="B91" s="141">
        <v>1999</v>
      </c>
      <c r="C91" s="141" t="s">
        <v>513</v>
      </c>
      <c r="D91" s="141">
        <v>15342348</v>
      </c>
      <c r="E91" s="141">
        <v>74893191</v>
      </c>
      <c r="F91" s="141">
        <v>56107340</v>
      </c>
      <c r="G91" s="141">
        <v>40208054</v>
      </c>
      <c r="H91" s="141">
        <v>15899286</v>
      </c>
      <c r="I91" s="141">
        <v>1002232</v>
      </c>
      <c r="J91" s="141">
        <v>6054911</v>
      </c>
      <c r="K91" s="141">
        <v>5922691</v>
      </c>
      <c r="L91" s="141">
        <v>2607737</v>
      </c>
      <c r="M91" s="141">
        <v>1983629</v>
      </c>
      <c r="N91" s="141">
        <v>703081</v>
      </c>
      <c r="O91" s="141">
        <v>1280548</v>
      </c>
      <c r="P91" s="141">
        <v>23102525</v>
      </c>
    </row>
    <row r="92" spans="1:16" ht="12.75">
      <c r="A92" s="141">
        <v>10</v>
      </c>
      <c r="B92" s="141">
        <v>1999</v>
      </c>
      <c r="C92" s="141" t="s">
        <v>514</v>
      </c>
      <c r="D92" s="141">
        <v>1453152</v>
      </c>
      <c r="E92" s="141">
        <v>6385572</v>
      </c>
      <c r="F92" s="141">
        <v>4780015</v>
      </c>
      <c r="G92" s="141">
        <v>4069136</v>
      </c>
      <c r="H92" s="141">
        <v>710879</v>
      </c>
      <c r="I92" s="141">
        <v>315542</v>
      </c>
      <c r="J92" s="141">
        <v>1313659</v>
      </c>
      <c r="K92" s="141">
        <v>1522776</v>
      </c>
      <c r="L92" s="141">
        <v>2947524</v>
      </c>
      <c r="M92" s="141">
        <v>674675</v>
      </c>
      <c r="N92" s="141">
        <v>184309</v>
      </c>
      <c r="O92" s="141">
        <v>490366</v>
      </c>
      <c r="P92" s="141">
        <v>2724021</v>
      </c>
    </row>
    <row r="93" spans="1:16" ht="12.75">
      <c r="A93" s="141">
        <v>10</v>
      </c>
      <c r="B93" s="141">
        <v>1999</v>
      </c>
      <c r="C93" s="141" t="s">
        <v>515</v>
      </c>
      <c r="D93" s="141">
        <v>1316533</v>
      </c>
      <c r="E93" s="141">
        <v>6470145</v>
      </c>
      <c r="F93" s="141">
        <v>5774565</v>
      </c>
      <c r="G93" s="141">
        <v>6037189</v>
      </c>
      <c r="H93" s="141">
        <v>-262624</v>
      </c>
      <c r="I93" s="141">
        <v>506076</v>
      </c>
      <c r="J93" s="141">
        <v>2527170</v>
      </c>
      <c r="K93" s="141">
        <v>2501883</v>
      </c>
      <c r="L93" s="141">
        <v>5521288</v>
      </c>
      <c r="M93" s="141">
        <v>1475768</v>
      </c>
      <c r="N93" s="141">
        <v>108929</v>
      </c>
      <c r="O93" s="141">
        <v>1366839</v>
      </c>
      <c r="P93" s="141">
        <v>3606098</v>
      </c>
    </row>
    <row r="94" spans="1:16" ht="12.75">
      <c r="A94" s="141">
        <v>10</v>
      </c>
      <c r="B94" s="141">
        <v>1999</v>
      </c>
      <c r="C94" s="141" t="s">
        <v>516</v>
      </c>
      <c r="D94" s="141">
        <v>25421856</v>
      </c>
      <c r="E94" s="141">
        <v>111144302</v>
      </c>
      <c r="F94" s="141">
        <v>97462367</v>
      </c>
      <c r="G94" s="141">
        <v>73928381</v>
      </c>
      <c r="H94" s="141">
        <v>23533986</v>
      </c>
      <c r="I94" s="141">
        <v>7327615</v>
      </c>
      <c r="J94" s="141">
        <v>32022238</v>
      </c>
      <c r="K94" s="141">
        <v>24601892</v>
      </c>
      <c r="L94" s="141">
        <v>25240480</v>
      </c>
      <c r="M94" s="141">
        <v>3779788</v>
      </c>
      <c r="N94" s="141">
        <v>1043509</v>
      </c>
      <c r="O94" s="141">
        <v>2736279</v>
      </c>
      <c r="P94" s="141">
        <v>50872157</v>
      </c>
    </row>
    <row r="95" spans="1:16" ht="12.75">
      <c r="A95" s="141">
        <v>10</v>
      </c>
      <c r="B95" s="141">
        <v>1999</v>
      </c>
      <c r="C95" s="141" t="s">
        <v>517</v>
      </c>
      <c r="D95" s="141">
        <v>3973859</v>
      </c>
      <c r="E95" s="141">
        <v>24629920</v>
      </c>
      <c r="F95" s="141">
        <v>29078769</v>
      </c>
      <c r="G95" s="141">
        <v>14416799</v>
      </c>
      <c r="H95" s="141">
        <v>14661970</v>
      </c>
      <c r="I95" s="141">
        <v>497929</v>
      </c>
      <c r="J95" s="141">
        <v>2511245</v>
      </c>
      <c r="K95" s="141">
        <v>1871487</v>
      </c>
      <c r="L95" s="141">
        <v>2631455</v>
      </c>
      <c r="M95" s="141">
        <v>789227</v>
      </c>
      <c r="N95" s="141">
        <v>146935</v>
      </c>
      <c r="O95" s="141">
        <v>642292</v>
      </c>
      <c r="P95" s="141">
        <v>17175749</v>
      </c>
    </row>
    <row r="96" spans="1:16" ht="12.75">
      <c r="A96" s="141">
        <v>10</v>
      </c>
      <c r="B96" s="141">
        <v>1999</v>
      </c>
      <c r="C96" s="141" t="s">
        <v>518</v>
      </c>
      <c r="D96" s="141">
        <v>22711534</v>
      </c>
      <c r="E96" s="141">
        <v>90975749</v>
      </c>
      <c r="F96" s="141">
        <v>55866270</v>
      </c>
      <c r="G96" s="141">
        <v>32216806</v>
      </c>
      <c r="H96" s="141">
        <v>23649464</v>
      </c>
      <c r="I96" s="141">
        <v>7572227</v>
      </c>
      <c r="J96" s="141">
        <v>31960792</v>
      </c>
      <c r="K96" s="141">
        <v>16472671</v>
      </c>
      <c r="L96" s="141">
        <v>16772864</v>
      </c>
      <c r="M96" s="141">
        <v>4844854</v>
      </c>
      <c r="N96" s="141">
        <v>3368732</v>
      </c>
      <c r="O96" s="141">
        <v>1476122</v>
      </c>
      <c r="P96" s="141">
        <v>41598257</v>
      </c>
    </row>
    <row r="97" spans="1:16" ht="12.75">
      <c r="A97" s="141">
        <v>10</v>
      </c>
      <c r="B97" s="141">
        <v>1999</v>
      </c>
      <c r="C97" s="141" t="s">
        <v>519</v>
      </c>
      <c r="D97" s="141">
        <v>2515240</v>
      </c>
      <c r="E97" s="141">
        <v>22677646</v>
      </c>
      <c r="F97" s="141">
        <v>20864119</v>
      </c>
      <c r="G97" s="141">
        <v>14258637</v>
      </c>
      <c r="H97" s="141">
        <v>6605482</v>
      </c>
      <c r="I97" s="141">
        <v>545068</v>
      </c>
      <c r="J97" s="141">
        <v>1221331</v>
      </c>
      <c r="K97" s="141">
        <v>1089358</v>
      </c>
      <c r="L97" s="141">
        <v>2153715</v>
      </c>
      <c r="M97" s="141">
        <v>285457</v>
      </c>
      <c r="N97" s="141">
        <v>101</v>
      </c>
      <c r="O97" s="141">
        <v>285356</v>
      </c>
      <c r="P97" s="141">
        <v>7980196</v>
      </c>
    </row>
    <row r="98" spans="1:16" ht="12.75">
      <c r="A98" s="141">
        <v>12</v>
      </c>
      <c r="B98" s="141">
        <v>1999</v>
      </c>
      <c r="C98" s="141" t="s">
        <v>520</v>
      </c>
      <c r="D98" s="141">
        <v>170637121</v>
      </c>
      <c r="E98" s="141">
        <v>933438153</v>
      </c>
      <c r="F98" s="141">
        <v>663983908</v>
      </c>
      <c r="G98" s="141">
        <v>387659537</v>
      </c>
      <c r="H98" s="141">
        <v>276324371</v>
      </c>
      <c r="I98" s="141">
        <v>91021427</v>
      </c>
      <c r="J98" s="141">
        <v>353669352</v>
      </c>
      <c r="K98" s="141">
        <v>112963052</v>
      </c>
      <c r="L98" s="141">
        <v>82320185</v>
      </c>
      <c r="M98" s="141">
        <v>19332499</v>
      </c>
      <c r="N98" s="141">
        <v>6993449</v>
      </c>
      <c r="O98" s="141">
        <v>12339050</v>
      </c>
      <c r="P98" s="141">
        <v>401626473</v>
      </c>
    </row>
    <row r="99" spans="1:16" ht="12.75">
      <c r="A99" s="141">
        <v>10</v>
      </c>
      <c r="B99" s="141">
        <v>1999</v>
      </c>
      <c r="C99" s="141" t="s">
        <v>521</v>
      </c>
      <c r="D99" s="141">
        <v>933608</v>
      </c>
      <c r="E99" s="141">
        <v>4234095</v>
      </c>
      <c r="F99" s="141">
        <v>3321804</v>
      </c>
      <c r="G99" s="141">
        <v>1800929</v>
      </c>
      <c r="H99" s="141">
        <v>1520875</v>
      </c>
      <c r="I99" s="141">
        <v>284197</v>
      </c>
      <c r="J99" s="141">
        <v>1191622</v>
      </c>
      <c r="K99" s="141">
        <v>626505</v>
      </c>
      <c r="L99" s="141">
        <v>26513</v>
      </c>
      <c r="M99" s="141">
        <v>26591</v>
      </c>
      <c r="N99" s="141">
        <v>10494</v>
      </c>
      <c r="O99" s="141">
        <v>16097</v>
      </c>
      <c r="P99" s="141">
        <v>2163477</v>
      </c>
    </row>
    <row r="100" spans="1:16" ht="12.75">
      <c r="A100" s="141">
        <v>10</v>
      </c>
      <c r="B100" s="141">
        <v>1999</v>
      </c>
      <c r="C100" s="141" t="s">
        <v>522</v>
      </c>
      <c r="D100" s="141">
        <v>11174948</v>
      </c>
      <c r="E100" s="141">
        <v>62461601</v>
      </c>
      <c r="F100" s="141">
        <v>40944340</v>
      </c>
      <c r="G100" s="141">
        <v>25183805</v>
      </c>
      <c r="H100" s="141">
        <v>15760535</v>
      </c>
      <c r="I100" s="141">
        <v>1459780</v>
      </c>
      <c r="J100" s="141">
        <v>6301197</v>
      </c>
      <c r="K100" s="141">
        <v>2819215</v>
      </c>
      <c r="L100" s="141">
        <v>824412</v>
      </c>
      <c r="M100" s="141">
        <v>168488</v>
      </c>
      <c r="N100" s="141">
        <v>3604</v>
      </c>
      <c r="O100" s="141">
        <v>164884</v>
      </c>
      <c r="P100" s="141">
        <v>18744634</v>
      </c>
    </row>
    <row r="101" spans="1:16" ht="12.75">
      <c r="A101" s="141">
        <v>10</v>
      </c>
      <c r="B101" s="141">
        <v>1999</v>
      </c>
      <c r="C101" s="141" t="s">
        <v>523</v>
      </c>
      <c r="D101" s="141">
        <v>6275365</v>
      </c>
      <c r="E101" s="141">
        <v>26240723</v>
      </c>
      <c r="F101" s="141">
        <v>17177988</v>
      </c>
      <c r="G101" s="141">
        <v>8397704</v>
      </c>
      <c r="H101" s="141">
        <v>8780284</v>
      </c>
      <c r="I101" s="141">
        <v>2135309</v>
      </c>
      <c r="J101" s="141">
        <v>6590037</v>
      </c>
      <c r="K101" s="141">
        <v>2341903</v>
      </c>
      <c r="L101" s="141">
        <v>1797365</v>
      </c>
      <c r="M101" s="141">
        <v>881430</v>
      </c>
      <c r="N101" s="141">
        <v>707371</v>
      </c>
      <c r="O101" s="141">
        <v>174059</v>
      </c>
      <c r="P101" s="141">
        <v>11296246</v>
      </c>
    </row>
    <row r="102" spans="1:16" ht="12.75">
      <c r="A102" s="141">
        <v>10</v>
      </c>
      <c r="B102" s="141">
        <v>1999</v>
      </c>
      <c r="C102" s="141" t="s">
        <v>524</v>
      </c>
      <c r="D102" s="141">
        <v>23313512</v>
      </c>
      <c r="E102" s="141">
        <v>94459918</v>
      </c>
      <c r="F102" s="141">
        <v>50157759</v>
      </c>
      <c r="G102" s="141">
        <v>16490538</v>
      </c>
      <c r="H102" s="141">
        <v>33667221</v>
      </c>
      <c r="I102" s="141">
        <v>12258780</v>
      </c>
      <c r="J102" s="141">
        <v>42245875</v>
      </c>
      <c r="K102" s="141">
        <v>10789672</v>
      </c>
      <c r="L102" s="141">
        <v>4386151</v>
      </c>
      <c r="M102" s="141">
        <v>3301594</v>
      </c>
      <c r="N102" s="141">
        <v>1201997</v>
      </c>
      <c r="O102" s="141">
        <v>2099597</v>
      </c>
      <c r="P102" s="141">
        <v>46556490</v>
      </c>
    </row>
    <row r="103" spans="1:16" ht="12.75">
      <c r="A103" s="141">
        <v>10</v>
      </c>
      <c r="B103" s="141">
        <v>1999</v>
      </c>
      <c r="C103" s="141" t="s">
        <v>525</v>
      </c>
      <c r="D103" s="141">
        <v>9956708</v>
      </c>
      <c r="E103" s="141">
        <v>52715743</v>
      </c>
      <c r="F103" s="141">
        <v>28823736</v>
      </c>
      <c r="G103" s="141">
        <v>24713356</v>
      </c>
      <c r="H103" s="141">
        <v>4110380</v>
      </c>
      <c r="I103" s="141">
        <v>1874607</v>
      </c>
      <c r="J103" s="141">
        <v>9368090</v>
      </c>
      <c r="K103" s="141">
        <v>5453891</v>
      </c>
      <c r="L103" s="141">
        <v>661513</v>
      </c>
      <c r="M103" s="141">
        <v>310093</v>
      </c>
      <c r="N103" s="141">
        <v>207005</v>
      </c>
      <c r="O103" s="141">
        <v>103088</v>
      </c>
      <c r="P103" s="141">
        <v>9667359</v>
      </c>
    </row>
    <row r="104" spans="1:16" ht="12.75">
      <c r="A104" s="141">
        <v>10</v>
      </c>
      <c r="B104" s="141">
        <v>1999</v>
      </c>
      <c r="C104" s="141" t="s">
        <v>526</v>
      </c>
      <c r="D104" s="141">
        <v>11868656</v>
      </c>
      <c r="E104" s="141">
        <v>49320675</v>
      </c>
      <c r="F104" s="141">
        <v>28783934</v>
      </c>
      <c r="G104" s="141">
        <v>8763576</v>
      </c>
      <c r="H104" s="141">
        <v>20020358</v>
      </c>
      <c r="I104" s="141">
        <v>4794487</v>
      </c>
      <c r="J104" s="141">
        <v>19585532</v>
      </c>
      <c r="K104" s="141">
        <v>6173430</v>
      </c>
      <c r="L104" s="141">
        <v>3769993</v>
      </c>
      <c r="M104" s="141">
        <v>1019498</v>
      </c>
      <c r="N104" s="141">
        <v>202954</v>
      </c>
      <c r="O104" s="141">
        <v>816544</v>
      </c>
      <c r="P104" s="141">
        <v>27010332</v>
      </c>
    </row>
    <row r="105" spans="1:16" ht="12.75">
      <c r="A105" s="141">
        <v>10</v>
      </c>
      <c r="B105" s="141">
        <v>1999</v>
      </c>
      <c r="C105" s="141" t="s">
        <v>527</v>
      </c>
      <c r="D105" s="141">
        <v>6451078</v>
      </c>
      <c r="E105" s="141">
        <v>25731926</v>
      </c>
      <c r="F105" s="141">
        <v>19601837</v>
      </c>
      <c r="G105" s="141">
        <v>5190629</v>
      </c>
      <c r="H105" s="141">
        <v>14411208</v>
      </c>
      <c r="I105" s="141">
        <v>2892435</v>
      </c>
      <c r="J105" s="141">
        <v>10024660</v>
      </c>
      <c r="K105" s="141">
        <v>2610086</v>
      </c>
      <c r="L105" s="141">
        <v>366435</v>
      </c>
      <c r="M105" s="141">
        <v>257115</v>
      </c>
      <c r="N105" s="141">
        <v>143227</v>
      </c>
      <c r="O105" s="141">
        <v>113888</v>
      </c>
      <c r="P105" s="141">
        <v>17135182</v>
      </c>
    </row>
    <row r="106" spans="1:16" ht="12.75">
      <c r="A106" s="141">
        <v>10</v>
      </c>
      <c r="B106" s="141">
        <v>1999</v>
      </c>
      <c r="C106" s="141" t="s">
        <v>528</v>
      </c>
      <c r="D106" s="141">
        <v>10246953</v>
      </c>
      <c r="E106" s="141">
        <v>80584574</v>
      </c>
      <c r="F106" s="141">
        <v>55924353</v>
      </c>
      <c r="G106" s="141">
        <v>47205525</v>
      </c>
      <c r="H106" s="141">
        <v>8718828</v>
      </c>
      <c r="I106" s="141">
        <v>1021583</v>
      </c>
      <c r="J106" s="141">
        <v>7412364</v>
      </c>
      <c r="K106" s="141">
        <v>3948435</v>
      </c>
      <c r="L106" s="141">
        <v>465156</v>
      </c>
      <c r="M106" s="141">
        <v>53537</v>
      </c>
      <c r="N106" s="141">
        <v>51</v>
      </c>
      <c r="O106" s="141">
        <v>53486</v>
      </c>
      <c r="P106" s="141">
        <v>12720749</v>
      </c>
    </row>
    <row r="107" spans="1:16" ht="12.75">
      <c r="A107" s="141">
        <v>10</v>
      </c>
      <c r="B107" s="141">
        <v>1999</v>
      </c>
      <c r="C107" s="141" t="s">
        <v>529</v>
      </c>
      <c r="D107" s="141">
        <v>2964917</v>
      </c>
      <c r="E107" s="141">
        <v>20638806</v>
      </c>
      <c r="F107" s="141">
        <v>14851587</v>
      </c>
      <c r="G107" s="141">
        <v>8246161</v>
      </c>
      <c r="H107" s="141">
        <v>6605426</v>
      </c>
      <c r="I107" s="141">
        <v>390867</v>
      </c>
      <c r="J107" s="141">
        <v>2035457</v>
      </c>
      <c r="K107" s="141">
        <v>1017194</v>
      </c>
      <c r="L107" s="141">
        <v>114285</v>
      </c>
      <c r="M107" s="141">
        <v>70377</v>
      </c>
      <c r="N107" s="141">
        <v>50764</v>
      </c>
      <c r="O107" s="141">
        <v>19613</v>
      </c>
      <c r="P107" s="141">
        <v>7642233</v>
      </c>
    </row>
    <row r="108" spans="1:16" ht="12.75">
      <c r="A108" s="141">
        <v>10</v>
      </c>
      <c r="B108" s="141">
        <v>1999</v>
      </c>
      <c r="C108" s="141" t="s">
        <v>530</v>
      </c>
      <c r="D108" s="141">
        <v>75989554</v>
      </c>
      <c r="E108" s="141">
        <v>613695642</v>
      </c>
      <c r="F108" s="141">
        <v>184747632</v>
      </c>
      <c r="G108" s="141">
        <v>120162680</v>
      </c>
      <c r="H108" s="141">
        <v>64584952</v>
      </c>
      <c r="I108" s="141">
        <v>28884627</v>
      </c>
      <c r="J108" s="141">
        <v>122005428</v>
      </c>
      <c r="K108" s="141">
        <v>29828519</v>
      </c>
      <c r="L108" s="141">
        <v>15201675</v>
      </c>
      <c r="M108" s="141">
        <v>2714795</v>
      </c>
      <c r="N108" s="141">
        <v>1302955</v>
      </c>
      <c r="O108" s="141">
        <v>1411840</v>
      </c>
      <c r="P108" s="141">
        <v>95825311</v>
      </c>
    </row>
    <row r="109" spans="1:16" ht="12.75">
      <c r="A109" s="141">
        <v>10</v>
      </c>
      <c r="B109" s="141">
        <v>1999</v>
      </c>
      <c r="C109" s="141" t="s">
        <v>531</v>
      </c>
      <c r="D109" s="141">
        <v>567048</v>
      </c>
      <c r="E109" s="141">
        <v>1595207</v>
      </c>
      <c r="F109" s="141">
        <v>1257316</v>
      </c>
      <c r="G109" s="141">
        <v>413522</v>
      </c>
      <c r="H109" s="141">
        <v>843794</v>
      </c>
      <c r="I109" s="141">
        <v>805552</v>
      </c>
      <c r="J109" s="141">
        <v>3027561</v>
      </c>
      <c r="K109" s="141">
        <v>854337</v>
      </c>
      <c r="L109" s="141">
        <v>2005</v>
      </c>
      <c r="M109" s="141">
        <v>422</v>
      </c>
      <c r="N109" s="141">
        <v>0</v>
      </c>
      <c r="O109" s="141">
        <v>422</v>
      </c>
      <c r="P109" s="141">
        <v>1698553</v>
      </c>
    </row>
    <row r="110" spans="1:16" ht="12.75">
      <c r="A110" s="141">
        <v>10</v>
      </c>
      <c r="B110" s="141">
        <v>1999</v>
      </c>
      <c r="C110" s="141" t="s">
        <v>532</v>
      </c>
      <c r="D110" s="141">
        <v>8876263</v>
      </c>
      <c r="E110" s="141">
        <v>67510372</v>
      </c>
      <c r="F110" s="141">
        <v>47232158</v>
      </c>
      <c r="G110" s="141">
        <v>27013590</v>
      </c>
      <c r="H110" s="141">
        <v>20218568</v>
      </c>
      <c r="I110" s="141">
        <v>562522</v>
      </c>
      <c r="J110" s="141">
        <v>2958015</v>
      </c>
      <c r="K110" s="141">
        <v>1355516</v>
      </c>
      <c r="L110" s="141">
        <v>150454</v>
      </c>
      <c r="M110" s="141">
        <v>103505</v>
      </c>
      <c r="N110" s="141">
        <v>76744</v>
      </c>
      <c r="O110" s="141">
        <v>26761</v>
      </c>
      <c r="P110" s="141">
        <v>21600845</v>
      </c>
    </row>
    <row r="111" spans="1:16" ht="12.75">
      <c r="A111" s="141">
        <v>10</v>
      </c>
      <c r="B111" s="141">
        <v>1999</v>
      </c>
      <c r="C111" s="141" t="s">
        <v>533</v>
      </c>
      <c r="D111" s="141">
        <v>1240753</v>
      </c>
      <c r="E111" s="141">
        <v>8051334</v>
      </c>
      <c r="F111" s="141">
        <v>1994598</v>
      </c>
      <c r="G111" s="141">
        <v>1013043</v>
      </c>
      <c r="H111" s="141">
        <v>981555</v>
      </c>
      <c r="I111" s="141">
        <v>362068</v>
      </c>
      <c r="J111" s="141">
        <v>2253437</v>
      </c>
      <c r="K111" s="141">
        <v>636476</v>
      </c>
      <c r="L111" s="141">
        <v>437915</v>
      </c>
      <c r="M111" s="141">
        <v>5664054</v>
      </c>
      <c r="N111" s="141">
        <v>5148184</v>
      </c>
      <c r="O111" s="141">
        <v>515870</v>
      </c>
      <c r="P111" s="141">
        <v>2133901</v>
      </c>
    </row>
    <row r="112" spans="1:16" ht="12.75">
      <c r="A112" s="141">
        <v>10</v>
      </c>
      <c r="B112" s="141">
        <v>1999</v>
      </c>
      <c r="C112" s="141" t="s">
        <v>534</v>
      </c>
      <c r="D112" s="141">
        <v>20782961</v>
      </c>
      <c r="E112" s="141">
        <v>135929231</v>
      </c>
      <c r="F112" s="141">
        <v>77872402</v>
      </c>
      <c r="G112" s="141">
        <v>66868521</v>
      </c>
      <c r="H112" s="141">
        <v>11003881</v>
      </c>
      <c r="I112" s="141">
        <v>1405685</v>
      </c>
      <c r="J112" s="141">
        <v>6797997</v>
      </c>
      <c r="K112" s="141">
        <v>4670687</v>
      </c>
      <c r="L112" s="141">
        <v>2876825</v>
      </c>
      <c r="M112" s="141">
        <v>827171</v>
      </c>
      <c r="N112" s="141">
        <v>452178</v>
      </c>
      <c r="O112" s="141">
        <v>374993</v>
      </c>
      <c r="P112" s="141">
        <v>16049561</v>
      </c>
    </row>
    <row r="113" spans="1:16" ht="12.75">
      <c r="A113" s="141">
        <v>10</v>
      </c>
      <c r="B113" s="141">
        <v>1999</v>
      </c>
      <c r="C113" s="141" t="s">
        <v>535</v>
      </c>
      <c r="D113" s="141">
        <v>53060352</v>
      </c>
      <c r="E113" s="141">
        <v>364356746</v>
      </c>
      <c r="F113" s="141">
        <v>233009414</v>
      </c>
      <c r="G113" s="141">
        <v>182151539</v>
      </c>
      <c r="H113" s="141">
        <v>50857875</v>
      </c>
      <c r="I113" s="141">
        <v>14150527</v>
      </c>
      <c r="J113" s="141">
        <v>54206505</v>
      </c>
      <c r="K113" s="141">
        <v>27558800</v>
      </c>
      <c r="L113" s="141">
        <v>1409376</v>
      </c>
      <c r="M113" s="141">
        <v>176954</v>
      </c>
      <c r="N113" s="141">
        <v>46743</v>
      </c>
      <c r="O113" s="141">
        <v>130211</v>
      </c>
      <c r="P113" s="141">
        <v>78546886</v>
      </c>
    </row>
    <row r="114" spans="1:16" ht="12.75">
      <c r="A114" s="141">
        <v>10</v>
      </c>
      <c r="B114" s="141">
        <v>1999</v>
      </c>
      <c r="C114" s="141" t="s">
        <v>536</v>
      </c>
      <c r="D114" s="141">
        <v>1359705</v>
      </c>
      <c r="E114" s="141">
        <v>9777593</v>
      </c>
      <c r="F114" s="141">
        <v>8419161</v>
      </c>
      <c r="G114" s="141">
        <v>3986106</v>
      </c>
      <c r="H114" s="141">
        <v>4433055</v>
      </c>
      <c r="I114" s="141">
        <v>71124</v>
      </c>
      <c r="J114" s="141">
        <v>284965</v>
      </c>
      <c r="K114" s="141">
        <v>153269</v>
      </c>
      <c r="L114" s="141">
        <v>13491</v>
      </c>
      <c r="M114" s="141">
        <v>13819</v>
      </c>
      <c r="N114" s="141">
        <v>12161</v>
      </c>
      <c r="O114" s="141">
        <v>1658</v>
      </c>
      <c r="P114" s="141">
        <v>4587982</v>
      </c>
    </row>
    <row r="115" spans="1:16" ht="12.75">
      <c r="A115" s="141">
        <v>10</v>
      </c>
      <c r="B115" s="141">
        <v>1999</v>
      </c>
      <c r="C115" s="141" t="s">
        <v>537</v>
      </c>
      <c r="D115" s="141">
        <v>13176597</v>
      </c>
      <c r="E115" s="141">
        <v>51812441</v>
      </c>
      <c r="F115" s="141">
        <v>20255156</v>
      </c>
      <c r="G115" s="141">
        <v>14617428</v>
      </c>
      <c r="H115" s="141">
        <v>5637728</v>
      </c>
      <c r="I115" s="141">
        <v>4404017</v>
      </c>
      <c r="J115" s="141">
        <v>10317696</v>
      </c>
      <c r="K115" s="141">
        <v>2959008</v>
      </c>
      <c r="L115" s="141">
        <v>2893011</v>
      </c>
      <c r="M115" s="141">
        <v>3103079</v>
      </c>
      <c r="N115" s="141">
        <v>2698788</v>
      </c>
      <c r="O115" s="141">
        <v>404291</v>
      </c>
      <c r="P115" s="141">
        <v>9001027</v>
      </c>
    </row>
    <row r="116" spans="1:16" ht="12.75">
      <c r="A116" s="141">
        <v>10</v>
      </c>
      <c r="B116" s="141">
        <v>1999</v>
      </c>
      <c r="C116" s="141" t="s">
        <v>538</v>
      </c>
      <c r="D116" s="141">
        <v>2561797</v>
      </c>
      <c r="E116" s="141">
        <v>13158173</v>
      </c>
      <c r="F116" s="141">
        <v>9689025</v>
      </c>
      <c r="G116" s="141">
        <v>4942617</v>
      </c>
      <c r="H116" s="141">
        <v>4746408</v>
      </c>
      <c r="I116" s="141">
        <v>1151663</v>
      </c>
      <c r="J116" s="141">
        <v>4243528</v>
      </c>
      <c r="K116" s="141">
        <v>1851097</v>
      </c>
      <c r="L116" s="141">
        <v>189590</v>
      </c>
      <c r="M116" s="141">
        <v>249370</v>
      </c>
      <c r="N116" s="141">
        <v>191124</v>
      </c>
      <c r="O116" s="141">
        <v>58246</v>
      </c>
      <c r="P116" s="141">
        <v>6655751</v>
      </c>
    </row>
    <row r="117" spans="1:16" ht="12.75">
      <c r="A117" s="141">
        <v>10</v>
      </c>
      <c r="B117" s="141">
        <v>1999</v>
      </c>
      <c r="C117" s="141" t="s">
        <v>539</v>
      </c>
      <c r="D117" s="141">
        <v>3659271</v>
      </c>
      <c r="E117" s="141">
        <v>21500666</v>
      </c>
      <c r="F117" s="141">
        <v>13097025</v>
      </c>
      <c r="G117" s="141">
        <v>8666712</v>
      </c>
      <c r="H117" s="141">
        <v>4430313</v>
      </c>
      <c r="I117" s="141">
        <v>981915</v>
      </c>
      <c r="J117" s="141">
        <v>4178600</v>
      </c>
      <c r="K117" s="141">
        <v>1800849</v>
      </c>
      <c r="L117" s="141">
        <v>53809</v>
      </c>
      <c r="M117" s="141">
        <v>89362</v>
      </c>
      <c r="N117" s="141">
        <v>82820</v>
      </c>
      <c r="O117" s="141">
        <v>6542</v>
      </c>
      <c r="P117" s="141">
        <v>6237704</v>
      </c>
    </row>
    <row r="118" spans="1:16" ht="12.75">
      <c r="A118" s="141">
        <v>10</v>
      </c>
      <c r="B118" s="141">
        <v>1999</v>
      </c>
      <c r="C118" s="141" t="s">
        <v>540</v>
      </c>
      <c r="D118" s="141">
        <v>1977328</v>
      </c>
      <c r="E118" s="141">
        <v>14811177</v>
      </c>
      <c r="F118" s="141">
        <v>8276907</v>
      </c>
      <c r="G118" s="141">
        <v>5937509</v>
      </c>
      <c r="H118" s="141">
        <v>2339398</v>
      </c>
      <c r="I118" s="141">
        <v>402020</v>
      </c>
      <c r="J118" s="141">
        <v>1972223</v>
      </c>
      <c r="K118" s="141">
        <v>877026</v>
      </c>
      <c r="L118" s="141">
        <v>7361</v>
      </c>
      <c r="M118" s="141">
        <v>2004</v>
      </c>
      <c r="N118" s="141">
        <v>881</v>
      </c>
      <c r="O118" s="141">
        <v>1123</v>
      </c>
      <c r="P118" s="141">
        <v>3217547</v>
      </c>
    </row>
    <row r="119" spans="1:16" ht="12.75">
      <c r="A119" s="141">
        <v>10</v>
      </c>
      <c r="B119" s="141">
        <v>1999</v>
      </c>
      <c r="C119" s="141" t="s">
        <v>541</v>
      </c>
      <c r="D119" s="141">
        <v>18805204</v>
      </c>
      <c r="E119" s="141">
        <v>132221567</v>
      </c>
      <c r="F119" s="141">
        <v>77627775</v>
      </c>
      <c r="G119" s="141">
        <v>57618845</v>
      </c>
      <c r="H119" s="141">
        <v>20008930</v>
      </c>
      <c r="I119" s="141">
        <v>6062455</v>
      </c>
      <c r="J119" s="141">
        <v>27879883</v>
      </c>
      <c r="K119" s="141">
        <v>13544367</v>
      </c>
      <c r="L119" s="141">
        <v>502643</v>
      </c>
      <c r="M119" s="141">
        <v>634943</v>
      </c>
      <c r="N119" s="141">
        <v>595114</v>
      </c>
      <c r="O119" s="141">
        <v>39829</v>
      </c>
      <c r="P119" s="141">
        <v>33593126</v>
      </c>
    </row>
    <row r="120" spans="1:16" ht="12.75">
      <c r="A120" s="141">
        <v>10</v>
      </c>
      <c r="B120" s="141">
        <v>1999</v>
      </c>
      <c r="C120" s="141" t="s">
        <v>542</v>
      </c>
      <c r="D120" s="141">
        <v>1944137</v>
      </c>
      <c r="E120" s="141">
        <v>8619226</v>
      </c>
      <c r="F120" s="141">
        <v>7794618</v>
      </c>
      <c r="G120" s="141">
        <v>3490563</v>
      </c>
      <c r="H120" s="141">
        <v>4304055</v>
      </c>
      <c r="I120" s="141">
        <v>695349</v>
      </c>
      <c r="J120" s="141">
        <v>2584528</v>
      </c>
      <c r="K120" s="141">
        <v>1386580</v>
      </c>
      <c r="L120" s="141">
        <v>944408</v>
      </c>
      <c r="M120" s="141">
        <v>263692</v>
      </c>
      <c r="N120" s="141">
        <v>112425</v>
      </c>
      <c r="O120" s="141">
        <v>151267</v>
      </c>
      <c r="P120" s="141">
        <v>5841902</v>
      </c>
    </row>
    <row r="121" spans="1:16" ht="12.75">
      <c r="A121" s="141">
        <v>10</v>
      </c>
      <c r="B121" s="141">
        <v>1999</v>
      </c>
      <c r="C121" s="141" t="s">
        <v>543</v>
      </c>
      <c r="D121" s="141">
        <v>3641549</v>
      </c>
      <c r="E121" s="141">
        <v>12801916</v>
      </c>
      <c r="F121" s="141">
        <v>8855388</v>
      </c>
      <c r="G121" s="141">
        <v>4110991</v>
      </c>
      <c r="H121" s="141">
        <v>4744397</v>
      </c>
      <c r="I121" s="141">
        <v>1864703</v>
      </c>
      <c r="J121" s="141">
        <v>6823363</v>
      </c>
      <c r="K121" s="141">
        <v>2224521</v>
      </c>
      <c r="L121" s="141">
        <v>104189</v>
      </c>
      <c r="M121" s="141">
        <v>25625</v>
      </c>
      <c r="N121" s="141">
        <v>10685</v>
      </c>
      <c r="O121" s="141">
        <v>14940</v>
      </c>
      <c r="P121" s="141">
        <v>6983858</v>
      </c>
    </row>
    <row r="122" spans="1:16" ht="12.75">
      <c r="A122" s="141">
        <v>11</v>
      </c>
      <c r="B122" s="141">
        <v>1999</v>
      </c>
      <c r="C122" s="141" t="s">
        <v>544</v>
      </c>
      <c r="D122" s="141">
        <v>0</v>
      </c>
      <c r="E122" s="141">
        <v>0</v>
      </c>
      <c r="F122" s="141">
        <v>0</v>
      </c>
      <c r="G122" s="141">
        <v>0</v>
      </c>
      <c r="H122" s="141">
        <v>0</v>
      </c>
      <c r="I122" s="141">
        <v>0</v>
      </c>
      <c r="J122" s="141">
        <v>0</v>
      </c>
      <c r="K122" s="141">
        <v>0</v>
      </c>
      <c r="L122" s="141">
        <v>0</v>
      </c>
      <c r="M122" s="141">
        <v>0</v>
      </c>
      <c r="N122" s="141">
        <v>0</v>
      </c>
      <c r="O122" s="141">
        <v>0</v>
      </c>
      <c r="P122" s="141">
        <v>0</v>
      </c>
    </row>
    <row r="123" spans="1:16" ht="12.75">
      <c r="A123" s="141">
        <v>10</v>
      </c>
      <c r="B123" s="141">
        <v>1999</v>
      </c>
      <c r="C123" s="141" t="s">
        <v>545</v>
      </c>
      <c r="D123" s="141">
        <v>1088663</v>
      </c>
      <c r="E123" s="141">
        <v>4568354</v>
      </c>
      <c r="F123" s="141">
        <v>549775</v>
      </c>
      <c r="G123" s="141">
        <v>121167</v>
      </c>
      <c r="H123" s="141">
        <v>428608</v>
      </c>
      <c r="I123" s="141">
        <v>181342</v>
      </c>
      <c r="J123" s="141">
        <v>821331</v>
      </c>
      <c r="K123" s="141">
        <v>3693</v>
      </c>
      <c r="L123" s="141">
        <v>0</v>
      </c>
      <c r="M123" s="141">
        <v>0</v>
      </c>
      <c r="N123" s="141">
        <v>0</v>
      </c>
      <c r="O123" s="141">
        <v>0</v>
      </c>
      <c r="P123" s="141">
        <v>432301</v>
      </c>
    </row>
    <row r="124" spans="1:16" ht="12.75">
      <c r="A124" s="141">
        <v>10</v>
      </c>
      <c r="B124" s="141">
        <v>1999</v>
      </c>
      <c r="C124" s="141" t="s">
        <v>546</v>
      </c>
      <c r="D124" s="141">
        <v>11170209</v>
      </c>
      <c r="E124" s="141">
        <v>47850394</v>
      </c>
      <c r="F124" s="141">
        <v>5320898</v>
      </c>
      <c r="G124" s="141">
        <v>147612</v>
      </c>
      <c r="H124" s="141">
        <v>5173286</v>
      </c>
      <c r="I124" s="141">
        <v>471246</v>
      </c>
      <c r="J124" s="141">
        <v>2203632</v>
      </c>
      <c r="K124" s="141">
        <v>26058</v>
      </c>
      <c r="L124" s="141">
        <v>0</v>
      </c>
      <c r="M124" s="141">
        <v>0</v>
      </c>
      <c r="N124" s="141">
        <v>0</v>
      </c>
      <c r="O124" s="141">
        <v>0</v>
      </c>
      <c r="P124" s="141">
        <v>5199344</v>
      </c>
    </row>
    <row r="125" spans="1:16" ht="12.75">
      <c r="A125" s="141">
        <v>12</v>
      </c>
      <c r="B125" s="141">
        <v>1999</v>
      </c>
      <c r="C125" s="141" t="s">
        <v>547</v>
      </c>
      <c r="D125" s="141">
        <v>303087136</v>
      </c>
      <c r="E125" s="141">
        <v>1924648100</v>
      </c>
      <c r="F125" s="141">
        <v>965586586</v>
      </c>
      <c r="G125" s="141">
        <v>647254668</v>
      </c>
      <c r="H125" s="141">
        <v>318331918</v>
      </c>
      <c r="I125" s="141">
        <v>89568860</v>
      </c>
      <c r="J125" s="141">
        <v>357313526</v>
      </c>
      <c r="K125" s="141">
        <v>125511134</v>
      </c>
      <c r="L125" s="141">
        <v>37198575</v>
      </c>
      <c r="M125" s="141">
        <v>19957518</v>
      </c>
      <c r="N125" s="141">
        <v>13258269</v>
      </c>
      <c r="O125" s="141">
        <v>6699249</v>
      </c>
      <c r="P125" s="141">
        <v>450542301</v>
      </c>
    </row>
    <row r="126" spans="1:16" ht="12.75">
      <c r="A126" s="141">
        <v>10</v>
      </c>
      <c r="B126" s="141">
        <v>1999</v>
      </c>
      <c r="C126" s="141" t="s">
        <v>548</v>
      </c>
      <c r="D126" s="141">
        <v>2596576</v>
      </c>
      <c r="E126" s="141">
        <v>17519047</v>
      </c>
      <c r="F126" s="141">
        <v>21616397</v>
      </c>
      <c r="G126" s="141">
        <v>7559185</v>
      </c>
      <c r="H126" s="141">
        <v>14057212</v>
      </c>
      <c r="I126" s="141">
        <v>857614</v>
      </c>
      <c r="J126" s="141">
        <v>3898443</v>
      </c>
      <c r="K126" s="141">
        <v>2208038</v>
      </c>
      <c r="L126" s="141">
        <v>1724098</v>
      </c>
      <c r="M126" s="141">
        <v>483244</v>
      </c>
      <c r="N126" s="141">
        <v>363247</v>
      </c>
      <c r="O126" s="141">
        <v>119997</v>
      </c>
      <c r="P126" s="141">
        <v>16385247</v>
      </c>
    </row>
    <row r="127" spans="1:16" ht="12.75">
      <c r="A127" s="141">
        <v>10</v>
      </c>
      <c r="B127" s="141">
        <v>1999</v>
      </c>
      <c r="C127" s="141" t="s">
        <v>451</v>
      </c>
      <c r="D127" s="141">
        <v>1034503949</v>
      </c>
      <c r="E127" s="141">
        <v>4292153410</v>
      </c>
      <c r="F127" s="141">
        <v>1204059212</v>
      </c>
      <c r="G127" s="141">
        <v>202443869</v>
      </c>
      <c r="H127" s="141">
        <v>1001615343</v>
      </c>
      <c r="I127" s="141">
        <v>1000719553</v>
      </c>
      <c r="J127" s="141">
        <v>3922083533</v>
      </c>
      <c r="K127" s="141">
        <v>146167452</v>
      </c>
      <c r="L127" s="141">
        <v>44609128</v>
      </c>
      <c r="M127" s="141">
        <v>15951914</v>
      </c>
      <c r="N127" s="141">
        <v>7513227</v>
      </c>
      <c r="O127" s="141">
        <v>8438687</v>
      </c>
      <c r="P127" s="141">
        <v>1156221482</v>
      </c>
    </row>
    <row r="128" spans="1:16" ht="12.75">
      <c r="A128" s="141">
        <v>10</v>
      </c>
      <c r="B128" s="141">
        <v>1999</v>
      </c>
      <c r="C128" s="141" t="s">
        <v>452</v>
      </c>
      <c r="D128" s="141">
        <v>14696646</v>
      </c>
      <c r="E128" s="141">
        <v>82842180</v>
      </c>
      <c r="F128" s="141">
        <v>60845086</v>
      </c>
      <c r="G128" s="141">
        <v>22322741</v>
      </c>
      <c r="H128" s="141">
        <v>38522345</v>
      </c>
      <c r="I128" s="141">
        <v>6294195</v>
      </c>
      <c r="J128" s="141">
        <v>24034226</v>
      </c>
      <c r="K128" s="141">
        <v>10335352</v>
      </c>
      <c r="L128" s="141">
        <v>4290026</v>
      </c>
      <c r="M128" s="141">
        <v>2735684</v>
      </c>
      <c r="N128" s="141">
        <v>1951032</v>
      </c>
      <c r="O128" s="141">
        <v>784652</v>
      </c>
      <c r="P128" s="141">
        <v>49642349</v>
      </c>
    </row>
    <row r="129" spans="1:16" ht="12.75">
      <c r="A129" s="141">
        <v>10</v>
      </c>
      <c r="B129" s="141">
        <v>1999</v>
      </c>
      <c r="C129" s="141" t="s">
        <v>453</v>
      </c>
      <c r="D129" s="141">
        <v>25685953</v>
      </c>
      <c r="E129" s="141">
        <v>235492127</v>
      </c>
      <c r="F129" s="141">
        <v>162893479</v>
      </c>
      <c r="G129" s="141">
        <v>68685161</v>
      </c>
      <c r="H129" s="141">
        <v>94208318</v>
      </c>
      <c r="I129" s="141">
        <v>4589647</v>
      </c>
      <c r="J129" s="141">
        <v>24780442</v>
      </c>
      <c r="K129" s="141">
        <v>8499770</v>
      </c>
      <c r="L129" s="141">
        <v>1960197</v>
      </c>
      <c r="M129" s="141">
        <v>635022</v>
      </c>
      <c r="N129" s="141">
        <v>463658</v>
      </c>
      <c r="O129" s="141">
        <v>171364</v>
      </c>
      <c r="P129" s="141">
        <v>102879452</v>
      </c>
    </row>
    <row r="130" spans="1:16" ht="12.75">
      <c r="A130" s="141">
        <v>10</v>
      </c>
      <c r="B130" s="141">
        <v>1999</v>
      </c>
      <c r="C130" s="141" t="s">
        <v>454</v>
      </c>
      <c r="D130" s="141">
        <v>23982303</v>
      </c>
      <c r="E130" s="141">
        <v>189173023</v>
      </c>
      <c r="F130" s="141">
        <v>125881341</v>
      </c>
      <c r="G130" s="141">
        <v>55222484</v>
      </c>
      <c r="H130" s="141">
        <v>70658857</v>
      </c>
      <c r="I130" s="141">
        <v>11071776</v>
      </c>
      <c r="J130" s="141">
        <v>18672224</v>
      </c>
      <c r="K130" s="141">
        <v>8264222</v>
      </c>
      <c r="L130" s="141">
        <v>5224042</v>
      </c>
      <c r="M130" s="141">
        <v>381797</v>
      </c>
      <c r="N130" s="141">
        <v>9970</v>
      </c>
      <c r="O130" s="141">
        <v>371827</v>
      </c>
      <c r="P130" s="141">
        <v>79294906</v>
      </c>
    </row>
    <row r="131" spans="1:16" ht="12.75">
      <c r="A131" s="141">
        <v>10</v>
      </c>
      <c r="B131" s="141">
        <v>1999</v>
      </c>
      <c r="C131" s="141" t="s">
        <v>455</v>
      </c>
      <c r="D131" s="141">
        <v>19917017</v>
      </c>
      <c r="E131" s="141">
        <v>168054550</v>
      </c>
      <c r="F131" s="141">
        <v>118914423</v>
      </c>
      <c r="G131" s="141">
        <v>74385312</v>
      </c>
      <c r="H131" s="141">
        <v>44529111</v>
      </c>
      <c r="I131" s="141">
        <v>3911257</v>
      </c>
      <c r="J131" s="141">
        <v>13966584</v>
      </c>
      <c r="K131" s="141">
        <v>7746407</v>
      </c>
      <c r="L131" s="141">
        <v>4662187</v>
      </c>
      <c r="M131" s="141">
        <v>319398</v>
      </c>
      <c r="N131" s="141">
        <v>11797</v>
      </c>
      <c r="O131" s="141">
        <v>307601</v>
      </c>
      <c r="P131" s="141">
        <v>52583119</v>
      </c>
    </row>
    <row r="132" spans="1:16" ht="12.75">
      <c r="A132" s="141">
        <v>10</v>
      </c>
      <c r="B132" s="141">
        <v>1999</v>
      </c>
      <c r="C132" s="141" t="s">
        <v>456</v>
      </c>
      <c r="D132" s="141">
        <v>529871567</v>
      </c>
      <c r="E132" s="141">
        <v>4053381227</v>
      </c>
      <c r="F132" s="141">
        <v>2027726729</v>
      </c>
      <c r="G132" s="141">
        <v>992924666</v>
      </c>
      <c r="H132" s="141">
        <v>1034802063</v>
      </c>
      <c r="I132" s="141">
        <v>276491021</v>
      </c>
      <c r="J132" s="141">
        <v>1124067242</v>
      </c>
      <c r="K132" s="141">
        <v>329752546</v>
      </c>
      <c r="L132" s="141">
        <v>57863779</v>
      </c>
      <c r="M132" s="141">
        <v>12584178</v>
      </c>
      <c r="N132" s="141">
        <v>1657188</v>
      </c>
      <c r="O132" s="141">
        <v>10926990</v>
      </c>
      <c r="P132" s="141">
        <v>1375481599</v>
      </c>
    </row>
    <row r="133" spans="1:16" ht="12.75">
      <c r="A133" s="141">
        <v>10</v>
      </c>
      <c r="B133" s="141">
        <v>1999</v>
      </c>
      <c r="C133" s="141" t="s">
        <v>457</v>
      </c>
      <c r="D133" s="141">
        <v>12059096</v>
      </c>
      <c r="E133" s="141">
        <v>112674341</v>
      </c>
      <c r="F133" s="141">
        <v>63151919</v>
      </c>
      <c r="G133" s="141">
        <v>34961346</v>
      </c>
      <c r="H133" s="141">
        <v>28190573</v>
      </c>
      <c r="I133" s="141">
        <v>2637003</v>
      </c>
      <c r="J133" s="141">
        <v>9821923</v>
      </c>
      <c r="K133" s="141">
        <v>4912284</v>
      </c>
      <c r="L133" s="141">
        <v>5258887</v>
      </c>
      <c r="M133" s="141">
        <v>1601708</v>
      </c>
      <c r="N133" s="141">
        <v>860579</v>
      </c>
      <c r="O133" s="141">
        <v>741129</v>
      </c>
      <c r="P133" s="141">
        <v>33843986</v>
      </c>
    </row>
    <row r="134" spans="1:16" ht="12.75">
      <c r="A134" s="141">
        <v>10</v>
      </c>
      <c r="B134" s="141">
        <v>1999</v>
      </c>
      <c r="C134" s="141" t="s">
        <v>458</v>
      </c>
      <c r="D134" s="141">
        <v>14571947</v>
      </c>
      <c r="E134" s="141">
        <v>68808748</v>
      </c>
      <c r="F134" s="141">
        <v>58343567</v>
      </c>
      <c r="G134" s="141">
        <v>28355508</v>
      </c>
      <c r="H134" s="141">
        <v>29988059</v>
      </c>
      <c r="I134" s="141">
        <v>9679410</v>
      </c>
      <c r="J134" s="141">
        <v>16904043</v>
      </c>
      <c r="K134" s="141">
        <v>8169746</v>
      </c>
      <c r="L134" s="141">
        <v>1633096</v>
      </c>
      <c r="M134" s="141">
        <v>832157</v>
      </c>
      <c r="N134" s="141">
        <v>470799</v>
      </c>
      <c r="O134" s="141">
        <v>361358</v>
      </c>
      <c r="P134" s="141">
        <v>38519163</v>
      </c>
    </row>
    <row r="135" spans="1:16" ht="12.75">
      <c r="A135" s="141">
        <v>10</v>
      </c>
      <c r="B135" s="141">
        <v>1999</v>
      </c>
      <c r="C135" s="141" t="s">
        <v>459</v>
      </c>
      <c r="D135" s="141">
        <v>1086</v>
      </c>
      <c r="E135" s="141">
        <v>3903</v>
      </c>
      <c r="F135" s="141">
        <v>693</v>
      </c>
      <c r="G135" s="141">
        <v>125</v>
      </c>
      <c r="H135" s="141">
        <v>568</v>
      </c>
      <c r="I135" s="141">
        <v>243</v>
      </c>
      <c r="J135" s="141">
        <v>977</v>
      </c>
      <c r="K135" s="141">
        <v>669</v>
      </c>
      <c r="L135" s="141">
        <v>0</v>
      </c>
      <c r="M135" s="141">
        <v>0</v>
      </c>
      <c r="N135" s="141">
        <v>0</v>
      </c>
      <c r="O135" s="141">
        <v>0</v>
      </c>
      <c r="P135" s="141">
        <v>1237</v>
      </c>
    </row>
    <row r="136" spans="1:16" ht="12.75">
      <c r="A136" s="141">
        <v>11</v>
      </c>
      <c r="B136" s="141">
        <v>1999</v>
      </c>
      <c r="C136" s="141" t="s">
        <v>460</v>
      </c>
      <c r="D136" s="141">
        <v>11234</v>
      </c>
      <c r="E136" s="141">
        <v>127636</v>
      </c>
      <c r="F136" s="141">
        <v>22415</v>
      </c>
      <c r="G136" s="141">
        <v>12126</v>
      </c>
      <c r="H136" s="141">
        <v>10289</v>
      </c>
      <c r="I136" s="141">
        <v>2159</v>
      </c>
      <c r="J136" s="141">
        <v>21877</v>
      </c>
      <c r="K136" s="141">
        <v>2574</v>
      </c>
      <c r="L136" s="141">
        <v>0</v>
      </c>
      <c r="M136" s="141">
        <v>0</v>
      </c>
      <c r="N136" s="141">
        <v>0</v>
      </c>
      <c r="O136" s="141">
        <v>0</v>
      </c>
      <c r="P136" s="141">
        <v>12863</v>
      </c>
    </row>
    <row r="137" spans="1:16" ht="12.75">
      <c r="A137" s="141">
        <v>10</v>
      </c>
      <c r="B137" s="141">
        <v>1999</v>
      </c>
      <c r="C137" s="141" t="s">
        <v>461</v>
      </c>
      <c r="D137" s="141">
        <v>10081674</v>
      </c>
      <c r="E137" s="141">
        <v>59817077</v>
      </c>
      <c r="F137" s="141">
        <v>9082643</v>
      </c>
      <c r="G137" s="141">
        <v>2739118</v>
      </c>
      <c r="H137" s="141">
        <v>6343525</v>
      </c>
      <c r="I137" s="141">
        <v>7678639</v>
      </c>
      <c r="J137" s="141">
        <v>66123986</v>
      </c>
      <c r="K137" s="141">
        <v>6641185</v>
      </c>
      <c r="L137" s="141">
        <v>1701043</v>
      </c>
      <c r="M137" s="141">
        <v>251439</v>
      </c>
      <c r="N137" s="141">
        <v>204566</v>
      </c>
      <c r="O137" s="141">
        <v>46873</v>
      </c>
      <c r="P137" s="141">
        <v>13031583</v>
      </c>
    </row>
    <row r="138" spans="1:16" ht="12.75">
      <c r="A138" s="141">
        <v>12</v>
      </c>
      <c r="B138" s="141">
        <v>1999</v>
      </c>
      <c r="C138" s="141" t="s">
        <v>462</v>
      </c>
      <c r="D138" s="141">
        <v>1687979048</v>
      </c>
      <c r="E138" s="141">
        <v>9280047269</v>
      </c>
      <c r="F138" s="141">
        <v>3852537904</v>
      </c>
      <c r="G138" s="141">
        <v>1489611641</v>
      </c>
      <c r="H138" s="141">
        <v>2362926263</v>
      </c>
      <c r="I138" s="141">
        <v>1323932517</v>
      </c>
      <c r="J138" s="141">
        <v>5224375500</v>
      </c>
      <c r="K138" s="141">
        <v>532700245</v>
      </c>
      <c r="L138" s="141">
        <v>128926483</v>
      </c>
      <c r="M138" s="141">
        <v>35776541</v>
      </c>
      <c r="N138" s="141">
        <v>13506063</v>
      </c>
      <c r="O138" s="141">
        <v>22270478</v>
      </c>
      <c r="P138" s="141">
        <v>2917896986</v>
      </c>
    </row>
    <row r="139" spans="1:16" ht="12.75">
      <c r="A139" s="141">
        <v>10</v>
      </c>
      <c r="B139" s="141">
        <v>1999</v>
      </c>
      <c r="C139" s="141" t="s">
        <v>463</v>
      </c>
      <c r="D139" s="141">
        <v>62171191</v>
      </c>
      <c r="E139" s="141">
        <v>205933799</v>
      </c>
      <c r="F139" s="141">
        <v>134003814</v>
      </c>
      <c r="G139" s="141">
        <v>65782577</v>
      </c>
      <c r="H139" s="141">
        <v>68221237</v>
      </c>
      <c r="I139" s="141">
        <v>10612076</v>
      </c>
      <c r="J139" s="141">
        <v>46065037</v>
      </c>
      <c r="K139" s="141">
        <v>18259484</v>
      </c>
      <c r="L139" s="141">
        <v>6318643</v>
      </c>
      <c r="M139" s="141">
        <v>748914</v>
      </c>
      <c r="N139" s="141">
        <v>77808</v>
      </c>
      <c r="O139" s="141">
        <v>671106</v>
      </c>
      <c r="P139" s="141">
        <v>87151827</v>
      </c>
    </row>
    <row r="140" spans="1:16" ht="12.75">
      <c r="A140" s="141">
        <v>10</v>
      </c>
      <c r="B140" s="141">
        <v>1999</v>
      </c>
      <c r="C140" s="141" t="s">
        <v>464</v>
      </c>
      <c r="D140" s="141">
        <v>8562944</v>
      </c>
      <c r="E140" s="141">
        <v>43965166</v>
      </c>
      <c r="F140" s="141">
        <v>33817694</v>
      </c>
      <c r="G140" s="141">
        <v>18500128</v>
      </c>
      <c r="H140" s="141">
        <v>15317566</v>
      </c>
      <c r="I140" s="141">
        <v>1567933</v>
      </c>
      <c r="J140" s="141">
        <v>6476939</v>
      </c>
      <c r="K140" s="141">
        <v>2972823</v>
      </c>
      <c r="L140" s="141">
        <v>832520</v>
      </c>
      <c r="M140" s="141">
        <v>354845</v>
      </c>
      <c r="N140" s="141">
        <v>239654</v>
      </c>
      <c r="O140" s="141">
        <v>115191</v>
      </c>
      <c r="P140" s="141">
        <v>18405580</v>
      </c>
    </row>
    <row r="141" spans="1:16" ht="12.75">
      <c r="A141" s="141">
        <v>10</v>
      </c>
      <c r="B141" s="141">
        <v>1999</v>
      </c>
      <c r="C141" s="141" t="s">
        <v>465</v>
      </c>
      <c r="D141" s="141">
        <v>113712057</v>
      </c>
      <c r="E141" s="141">
        <v>586400474</v>
      </c>
      <c r="F141" s="141">
        <v>336051150</v>
      </c>
      <c r="G141" s="141">
        <v>131354429</v>
      </c>
      <c r="H141" s="141">
        <v>204696721</v>
      </c>
      <c r="I141" s="141">
        <v>40055545</v>
      </c>
      <c r="J141" s="141">
        <v>185879353</v>
      </c>
      <c r="K141" s="141">
        <v>43344001</v>
      </c>
      <c r="L141" s="141">
        <v>6291111</v>
      </c>
      <c r="M141" s="141">
        <v>1544663</v>
      </c>
      <c r="N141" s="141">
        <v>655048</v>
      </c>
      <c r="O141" s="141">
        <v>889615</v>
      </c>
      <c r="P141" s="141">
        <v>248930337</v>
      </c>
    </row>
    <row r="142" spans="1:16" ht="12.75">
      <c r="A142" s="141">
        <v>10</v>
      </c>
      <c r="B142" s="141">
        <v>1999</v>
      </c>
      <c r="C142" s="141" t="s">
        <v>466</v>
      </c>
      <c r="D142" s="141">
        <v>22041751</v>
      </c>
      <c r="E142" s="141">
        <v>102194826</v>
      </c>
      <c r="F142" s="141">
        <v>57293497</v>
      </c>
      <c r="G142" s="141">
        <v>28646606</v>
      </c>
      <c r="H142" s="141">
        <v>28646891</v>
      </c>
      <c r="I142" s="141">
        <v>10626900</v>
      </c>
      <c r="J142" s="141">
        <v>52669264</v>
      </c>
      <c r="K142" s="141">
        <v>19561424</v>
      </c>
      <c r="L142" s="141">
        <v>94275716</v>
      </c>
      <c r="M142" s="141">
        <v>7114821</v>
      </c>
      <c r="N142" s="141">
        <v>376132</v>
      </c>
      <c r="O142" s="141">
        <v>6738689</v>
      </c>
      <c r="P142" s="141">
        <v>54947004</v>
      </c>
    </row>
    <row r="143" spans="1:16" ht="12.75">
      <c r="A143" s="141">
        <v>10</v>
      </c>
      <c r="B143" s="141">
        <v>1999</v>
      </c>
      <c r="C143" s="141" t="s">
        <v>467</v>
      </c>
      <c r="D143" s="141">
        <v>52920448</v>
      </c>
      <c r="E143" s="141">
        <v>320886417</v>
      </c>
      <c r="F143" s="141">
        <v>208600740</v>
      </c>
      <c r="G143" s="141">
        <v>93655278</v>
      </c>
      <c r="H143" s="141">
        <v>114945462</v>
      </c>
      <c r="I143" s="141">
        <v>12092913</v>
      </c>
      <c r="J143" s="141">
        <v>57150279</v>
      </c>
      <c r="K143" s="141">
        <v>24342944</v>
      </c>
      <c r="L143" s="141">
        <v>1427127</v>
      </c>
      <c r="M143" s="141">
        <v>794492</v>
      </c>
      <c r="N143" s="141">
        <v>424606</v>
      </c>
      <c r="O143" s="141">
        <v>369886</v>
      </c>
      <c r="P143" s="141">
        <v>139658292</v>
      </c>
    </row>
    <row r="144" spans="1:16" ht="12.75">
      <c r="A144" s="141">
        <v>10</v>
      </c>
      <c r="B144" s="141">
        <v>1999</v>
      </c>
      <c r="C144" s="141" t="s">
        <v>468</v>
      </c>
      <c r="D144" s="141">
        <v>31219423</v>
      </c>
      <c r="E144" s="141">
        <v>197980110</v>
      </c>
      <c r="F144" s="141">
        <v>107297742</v>
      </c>
      <c r="G144" s="141">
        <v>67571538</v>
      </c>
      <c r="H144" s="141">
        <v>39726204</v>
      </c>
      <c r="I144" s="141">
        <v>3281890</v>
      </c>
      <c r="J144" s="141">
        <v>14269553</v>
      </c>
      <c r="K144" s="141">
        <v>5174763</v>
      </c>
      <c r="L144" s="141">
        <v>5344866</v>
      </c>
      <c r="M144" s="141">
        <v>1401034</v>
      </c>
      <c r="N144" s="141">
        <v>657121</v>
      </c>
      <c r="O144" s="141">
        <v>743913</v>
      </c>
      <c r="P144" s="141">
        <v>45644880</v>
      </c>
    </row>
    <row r="145" spans="1:16" ht="12.75">
      <c r="A145" s="141">
        <v>10</v>
      </c>
      <c r="B145" s="141">
        <v>1999</v>
      </c>
      <c r="C145" s="141" t="s">
        <v>469</v>
      </c>
      <c r="D145" s="141">
        <v>241535</v>
      </c>
      <c r="E145" s="141">
        <v>1162274</v>
      </c>
      <c r="F145" s="141">
        <v>911863</v>
      </c>
      <c r="G145" s="141">
        <v>279976</v>
      </c>
      <c r="H145" s="141">
        <v>631887</v>
      </c>
      <c r="I145" s="141">
        <v>99509</v>
      </c>
      <c r="J145" s="141">
        <v>559557</v>
      </c>
      <c r="K145" s="141">
        <v>181776</v>
      </c>
      <c r="L145" s="141">
        <v>108981</v>
      </c>
      <c r="M145" s="141">
        <v>95145</v>
      </c>
      <c r="N145" s="141">
        <v>81522</v>
      </c>
      <c r="O145" s="141">
        <v>13623</v>
      </c>
      <c r="P145" s="141">
        <v>827286</v>
      </c>
    </row>
    <row r="146" spans="1:16" ht="12.75">
      <c r="A146" s="141">
        <v>10</v>
      </c>
      <c r="B146" s="141">
        <v>1999</v>
      </c>
      <c r="C146" s="141" t="s">
        <v>470</v>
      </c>
      <c r="D146" s="141">
        <v>8553838</v>
      </c>
      <c r="E146" s="141">
        <v>56700095</v>
      </c>
      <c r="F146" s="141">
        <v>64272793</v>
      </c>
      <c r="G146" s="141">
        <v>41759510</v>
      </c>
      <c r="H146" s="141">
        <v>22513283</v>
      </c>
      <c r="I146" s="141">
        <v>1160824</v>
      </c>
      <c r="J146" s="141">
        <v>5679675</v>
      </c>
      <c r="K146" s="141">
        <v>6778705</v>
      </c>
      <c r="L146" s="141">
        <v>874323</v>
      </c>
      <c r="M146" s="141">
        <v>830326</v>
      </c>
      <c r="N146" s="141">
        <v>693358</v>
      </c>
      <c r="O146" s="141">
        <v>136968</v>
      </c>
      <c r="P146" s="141">
        <v>29428956</v>
      </c>
    </row>
    <row r="147" spans="1:16" ht="12.75">
      <c r="A147" s="141">
        <v>10</v>
      </c>
      <c r="B147" s="141">
        <v>1999</v>
      </c>
      <c r="C147" s="141" t="s">
        <v>471</v>
      </c>
      <c r="D147" s="141">
        <v>4316916</v>
      </c>
      <c r="E147" s="141">
        <v>17926323</v>
      </c>
      <c r="F147" s="141">
        <v>17365900</v>
      </c>
      <c r="G147" s="141">
        <v>7330805</v>
      </c>
      <c r="H147" s="141">
        <v>10035095</v>
      </c>
      <c r="I147" s="141">
        <v>579318</v>
      </c>
      <c r="J147" s="141">
        <v>2903324</v>
      </c>
      <c r="K147" s="141">
        <v>1493141</v>
      </c>
      <c r="L147" s="141">
        <v>928069</v>
      </c>
      <c r="M147" s="141">
        <v>607025</v>
      </c>
      <c r="N147" s="141">
        <v>443555</v>
      </c>
      <c r="O147" s="141">
        <v>163470</v>
      </c>
      <c r="P147" s="141">
        <v>11691706</v>
      </c>
    </row>
    <row r="148" spans="1:16" ht="12.75">
      <c r="A148" s="141">
        <v>10</v>
      </c>
      <c r="B148" s="141">
        <v>1999</v>
      </c>
      <c r="C148" s="141" t="s">
        <v>472</v>
      </c>
      <c r="D148" s="141">
        <v>37483537</v>
      </c>
      <c r="E148" s="141">
        <v>241280350</v>
      </c>
      <c r="F148" s="141">
        <v>161884330</v>
      </c>
      <c r="G148" s="141">
        <v>73448735</v>
      </c>
      <c r="H148" s="141">
        <v>88435595</v>
      </c>
      <c r="I148" s="141">
        <v>5981324</v>
      </c>
      <c r="J148" s="141">
        <v>27539112</v>
      </c>
      <c r="K148" s="141">
        <v>11119248</v>
      </c>
      <c r="L148" s="141">
        <v>1648087</v>
      </c>
      <c r="M148" s="141">
        <v>1256516</v>
      </c>
      <c r="N148" s="141">
        <v>1063865</v>
      </c>
      <c r="O148" s="141">
        <v>192651</v>
      </c>
      <c r="P148" s="141">
        <v>99747494</v>
      </c>
    </row>
    <row r="149" spans="1:16" ht="12.75">
      <c r="A149" s="141">
        <v>10</v>
      </c>
      <c r="B149" s="141">
        <v>1999</v>
      </c>
      <c r="C149" s="141" t="s">
        <v>473</v>
      </c>
      <c r="D149" s="141">
        <v>2087553</v>
      </c>
      <c r="E149" s="141">
        <v>7562955</v>
      </c>
      <c r="F149" s="141">
        <v>5958948</v>
      </c>
      <c r="G149" s="141">
        <v>3292849</v>
      </c>
      <c r="H149" s="141">
        <v>2666099</v>
      </c>
      <c r="I149" s="141">
        <v>44372</v>
      </c>
      <c r="J149" s="141">
        <v>226548</v>
      </c>
      <c r="K149" s="141">
        <v>179567</v>
      </c>
      <c r="L149" s="141">
        <v>1467366</v>
      </c>
      <c r="M149" s="141">
        <v>1157958</v>
      </c>
      <c r="N149" s="141">
        <v>892246</v>
      </c>
      <c r="O149" s="141">
        <v>265712</v>
      </c>
      <c r="P149" s="141">
        <v>3111378</v>
      </c>
    </row>
    <row r="150" spans="1:16" ht="12.75">
      <c r="A150" s="141">
        <v>10</v>
      </c>
      <c r="B150" s="141">
        <v>1999</v>
      </c>
      <c r="C150" s="141" t="s">
        <v>474</v>
      </c>
      <c r="D150" s="141">
        <v>8385952</v>
      </c>
      <c r="E150" s="141">
        <v>35768631</v>
      </c>
      <c r="F150" s="141">
        <v>29926277</v>
      </c>
      <c r="G150" s="141">
        <v>12728602</v>
      </c>
      <c r="H150" s="141">
        <v>17197675</v>
      </c>
      <c r="I150" s="141">
        <v>1638678</v>
      </c>
      <c r="J150" s="141">
        <v>6953334</v>
      </c>
      <c r="K150" s="141">
        <v>2493427</v>
      </c>
      <c r="L150" s="141">
        <v>1766141</v>
      </c>
      <c r="M150" s="141">
        <v>320034</v>
      </c>
      <c r="N150" s="141">
        <v>93038</v>
      </c>
      <c r="O150" s="141">
        <v>226996</v>
      </c>
      <c r="P150" s="141">
        <v>19918098</v>
      </c>
    </row>
    <row r="151" spans="1:16" ht="12.75">
      <c r="A151" s="141">
        <v>10</v>
      </c>
      <c r="B151" s="141">
        <v>1999</v>
      </c>
      <c r="C151" s="141" t="s">
        <v>475</v>
      </c>
      <c r="D151" s="141">
        <v>50059655</v>
      </c>
      <c r="E151" s="141">
        <v>232198555</v>
      </c>
      <c r="F151" s="141">
        <v>113929873</v>
      </c>
      <c r="G151" s="141">
        <v>73523070</v>
      </c>
      <c r="H151" s="141">
        <v>40406803</v>
      </c>
      <c r="I151" s="141">
        <v>12896103</v>
      </c>
      <c r="J151" s="141">
        <v>49200207</v>
      </c>
      <c r="K151" s="141">
        <v>18486048</v>
      </c>
      <c r="L151" s="141">
        <v>1395698</v>
      </c>
      <c r="M151" s="141">
        <v>504085</v>
      </c>
      <c r="N151" s="141">
        <v>333474</v>
      </c>
      <c r="O151" s="141">
        <v>170611</v>
      </c>
      <c r="P151" s="141">
        <v>59063462</v>
      </c>
    </row>
    <row r="152" spans="1:16" ht="12.75">
      <c r="A152" s="141">
        <v>12</v>
      </c>
      <c r="B152" s="141">
        <v>1999</v>
      </c>
      <c r="C152" s="141" t="s">
        <v>476</v>
      </c>
      <c r="D152" s="141">
        <v>401756800</v>
      </c>
      <c r="E152" s="141">
        <v>2049959975</v>
      </c>
      <c r="F152" s="141">
        <v>1271314621</v>
      </c>
      <c r="G152" s="141">
        <v>617874103</v>
      </c>
      <c r="H152" s="141">
        <v>653440518</v>
      </c>
      <c r="I152" s="141">
        <v>100637385</v>
      </c>
      <c r="J152" s="141">
        <v>455572182</v>
      </c>
      <c r="K152" s="141">
        <v>154387351</v>
      </c>
      <c r="L152" s="141">
        <v>122678648</v>
      </c>
      <c r="M152" s="141">
        <v>16729858</v>
      </c>
      <c r="N152" s="141">
        <v>6031427</v>
      </c>
      <c r="O152" s="141">
        <v>10698431</v>
      </c>
      <c r="P152" s="141">
        <v>818526300</v>
      </c>
    </row>
    <row r="153" spans="1:16" ht="12.75">
      <c r="A153" s="141">
        <v>10</v>
      </c>
      <c r="B153" s="141">
        <v>1999</v>
      </c>
      <c r="C153" s="141" t="s">
        <v>477</v>
      </c>
      <c r="D153" s="141">
        <v>334506</v>
      </c>
      <c r="E153" s="141">
        <v>78585</v>
      </c>
      <c r="F153" s="141">
        <v>59475</v>
      </c>
      <c r="G153" s="141">
        <v>13441</v>
      </c>
      <c r="H153" s="141">
        <v>46034</v>
      </c>
      <c r="I153" s="141">
        <v>27</v>
      </c>
      <c r="J153" s="141">
        <v>144</v>
      </c>
      <c r="K153" s="141">
        <v>91</v>
      </c>
      <c r="L153" s="141">
        <v>0</v>
      </c>
      <c r="M153" s="141">
        <v>0</v>
      </c>
      <c r="N153" s="141">
        <v>0</v>
      </c>
      <c r="O153" s="141">
        <v>0</v>
      </c>
      <c r="P153" s="141">
        <v>46125</v>
      </c>
    </row>
    <row r="154" spans="1:16" ht="12.75">
      <c r="A154" s="141">
        <v>10</v>
      </c>
      <c r="B154" s="141">
        <v>1999</v>
      </c>
      <c r="C154" s="141" t="s">
        <v>478</v>
      </c>
      <c r="D154" s="141">
        <v>12350781</v>
      </c>
      <c r="E154" s="141">
        <v>67357760</v>
      </c>
      <c r="F154" s="141">
        <v>48965919</v>
      </c>
      <c r="G154" s="141">
        <v>38770289</v>
      </c>
      <c r="H154" s="141">
        <v>10195630</v>
      </c>
      <c r="I154" s="141">
        <v>742687</v>
      </c>
      <c r="J154" s="141">
        <v>3732046</v>
      </c>
      <c r="K154" s="141">
        <v>3126238</v>
      </c>
      <c r="L154" s="141">
        <v>1154971</v>
      </c>
      <c r="M154" s="141">
        <v>1341797</v>
      </c>
      <c r="N154" s="141">
        <v>707859</v>
      </c>
      <c r="O154" s="141">
        <v>633938</v>
      </c>
      <c r="P154" s="141">
        <v>13955806</v>
      </c>
    </row>
    <row r="155" spans="1:16" ht="12.75">
      <c r="A155" s="141">
        <v>10</v>
      </c>
      <c r="B155" s="141">
        <v>1999</v>
      </c>
      <c r="C155" s="141" t="s">
        <v>479</v>
      </c>
      <c r="D155" s="141">
        <v>20053</v>
      </c>
      <c r="E155" s="141">
        <v>102229</v>
      </c>
      <c r="F155" s="141">
        <v>48841</v>
      </c>
      <c r="G155" s="141">
        <v>23208</v>
      </c>
      <c r="H155" s="141">
        <v>25633</v>
      </c>
      <c r="I155" s="141">
        <v>449</v>
      </c>
      <c r="J155" s="141">
        <v>2406</v>
      </c>
      <c r="K155" s="141">
        <v>1018</v>
      </c>
      <c r="L155" s="141">
        <v>0</v>
      </c>
      <c r="M155" s="141">
        <v>0</v>
      </c>
      <c r="N155" s="141">
        <v>0</v>
      </c>
      <c r="O155" s="141">
        <v>0</v>
      </c>
      <c r="P155" s="141">
        <v>26651</v>
      </c>
    </row>
    <row r="156" spans="1:16" ht="12.75">
      <c r="A156" s="141">
        <v>10</v>
      </c>
      <c r="B156" s="141">
        <v>1999</v>
      </c>
      <c r="C156" s="141" t="s">
        <v>480</v>
      </c>
      <c r="D156" s="141">
        <v>1696080</v>
      </c>
      <c r="E156" s="141">
        <v>6150853</v>
      </c>
      <c r="F156" s="141">
        <v>4620569</v>
      </c>
      <c r="G156" s="141">
        <v>1222733</v>
      </c>
      <c r="H156" s="141">
        <v>3397836</v>
      </c>
      <c r="I156" s="141">
        <v>148017</v>
      </c>
      <c r="J156" s="141">
        <v>380168</v>
      </c>
      <c r="K156" s="141">
        <v>100848</v>
      </c>
      <c r="L156" s="141">
        <v>317944</v>
      </c>
      <c r="M156" s="141">
        <v>61536</v>
      </c>
      <c r="N156" s="141">
        <v>29109</v>
      </c>
      <c r="O156" s="141">
        <v>32427</v>
      </c>
      <c r="P156" s="141">
        <v>3531111</v>
      </c>
    </row>
    <row r="157" spans="1:16" ht="12.75">
      <c r="A157" s="141">
        <v>10</v>
      </c>
      <c r="B157" s="141">
        <v>1999</v>
      </c>
      <c r="C157" s="141" t="s">
        <v>481</v>
      </c>
      <c r="D157" s="141">
        <v>755743</v>
      </c>
      <c r="E157" s="141">
        <v>4206063</v>
      </c>
      <c r="F157" s="141">
        <v>5092989</v>
      </c>
      <c r="G157" s="141">
        <v>1716247</v>
      </c>
      <c r="H157" s="141">
        <v>3376742</v>
      </c>
      <c r="I157" s="141">
        <v>1488</v>
      </c>
      <c r="J157" s="141">
        <v>6559</v>
      </c>
      <c r="K157" s="141">
        <v>10134</v>
      </c>
      <c r="L157" s="141">
        <v>149743</v>
      </c>
      <c r="M157" s="141">
        <v>4689</v>
      </c>
      <c r="N157" s="141">
        <v>0</v>
      </c>
      <c r="O157" s="141">
        <v>4689</v>
      </c>
      <c r="P157" s="141">
        <v>3391565</v>
      </c>
    </row>
    <row r="158" spans="1:16" ht="12.75">
      <c r="A158" s="141">
        <v>10</v>
      </c>
      <c r="B158" s="141">
        <v>1999</v>
      </c>
      <c r="C158" s="141" t="s">
        <v>482</v>
      </c>
      <c r="D158" s="141">
        <v>1215795</v>
      </c>
      <c r="E158" s="141">
        <v>5945302</v>
      </c>
      <c r="F158" s="141">
        <v>6818636</v>
      </c>
      <c r="G158" s="141">
        <v>3780306</v>
      </c>
      <c r="H158" s="141">
        <v>3038330</v>
      </c>
      <c r="I158" s="141">
        <v>383919</v>
      </c>
      <c r="J158" s="141">
        <v>611032</v>
      </c>
      <c r="K158" s="141">
        <v>678532</v>
      </c>
      <c r="L158" s="141">
        <v>12999</v>
      </c>
      <c r="M158" s="141">
        <v>1635</v>
      </c>
      <c r="N158" s="141">
        <v>0</v>
      </c>
      <c r="O158" s="141">
        <v>1635</v>
      </c>
      <c r="P158" s="141">
        <v>3718497</v>
      </c>
    </row>
    <row r="159" spans="1:16" ht="12.75">
      <c r="A159" s="141">
        <v>10</v>
      </c>
      <c r="B159" s="141">
        <v>1999</v>
      </c>
      <c r="C159" s="141" t="s">
        <v>483</v>
      </c>
      <c r="D159" s="141">
        <v>312045</v>
      </c>
      <c r="E159" s="141">
        <v>1089439</v>
      </c>
      <c r="F159" s="141">
        <v>1482491</v>
      </c>
      <c r="G159" s="141">
        <v>1038255</v>
      </c>
      <c r="H159" s="141">
        <v>444236</v>
      </c>
      <c r="I159" s="141">
        <v>152329</v>
      </c>
      <c r="J159" s="141">
        <v>685752</v>
      </c>
      <c r="K159" s="141">
        <v>468262</v>
      </c>
      <c r="L159" s="141">
        <v>271095</v>
      </c>
      <c r="M159" s="141">
        <v>84206</v>
      </c>
      <c r="N159" s="141">
        <v>50319</v>
      </c>
      <c r="O159" s="141">
        <v>33887</v>
      </c>
      <c r="P159" s="141">
        <v>946385</v>
      </c>
    </row>
    <row r="160" spans="1:16" ht="12.75">
      <c r="A160" s="141">
        <v>10</v>
      </c>
      <c r="B160" s="141">
        <v>1999</v>
      </c>
      <c r="C160" s="141" t="s">
        <v>484</v>
      </c>
      <c r="D160" s="141">
        <v>72694484</v>
      </c>
      <c r="E160" s="141">
        <v>396401328</v>
      </c>
      <c r="F160" s="141">
        <v>289501052</v>
      </c>
      <c r="G160" s="141">
        <v>160838912</v>
      </c>
      <c r="H160" s="141">
        <v>128662140</v>
      </c>
      <c r="I160" s="141">
        <v>10529599</v>
      </c>
      <c r="J160" s="141">
        <v>46874143</v>
      </c>
      <c r="K160" s="141">
        <v>37132238</v>
      </c>
      <c r="L160" s="141">
        <v>7410999</v>
      </c>
      <c r="M160" s="141">
        <v>4593702</v>
      </c>
      <c r="N160" s="141">
        <v>3468918</v>
      </c>
      <c r="O160" s="141">
        <v>1124784</v>
      </c>
      <c r="P160" s="141">
        <v>166919162</v>
      </c>
    </row>
    <row r="161" spans="1:16" ht="12.75">
      <c r="A161" s="141">
        <v>10</v>
      </c>
      <c r="B161" s="141">
        <v>1999</v>
      </c>
      <c r="C161" s="141" t="s">
        <v>485</v>
      </c>
      <c r="D161" s="141">
        <v>978</v>
      </c>
      <c r="E161" s="141">
        <v>3534</v>
      </c>
      <c r="F161" s="141">
        <v>1111</v>
      </c>
      <c r="G161" s="141">
        <v>0</v>
      </c>
      <c r="H161" s="141">
        <v>1111</v>
      </c>
      <c r="I161" s="141">
        <v>0</v>
      </c>
      <c r="J161" s="141">
        <v>0</v>
      </c>
      <c r="K161" s="141">
        <v>0</v>
      </c>
      <c r="L161" s="141">
        <v>0</v>
      </c>
      <c r="M161" s="141">
        <v>0</v>
      </c>
      <c r="N161" s="141">
        <v>0</v>
      </c>
      <c r="O161" s="141">
        <v>0</v>
      </c>
      <c r="P161" s="141">
        <v>1111</v>
      </c>
    </row>
    <row r="162" spans="1:16" ht="12.75">
      <c r="A162" s="141">
        <v>10</v>
      </c>
      <c r="B162" s="141">
        <v>1999</v>
      </c>
      <c r="C162" s="141" t="s">
        <v>486</v>
      </c>
      <c r="D162" s="141">
        <v>43790512</v>
      </c>
      <c r="E162" s="141">
        <v>192998146</v>
      </c>
      <c r="F162" s="141">
        <v>104845144</v>
      </c>
      <c r="G162" s="141">
        <v>23438100</v>
      </c>
      <c r="H162" s="141">
        <v>81407044</v>
      </c>
      <c r="I162" s="141">
        <v>27989804</v>
      </c>
      <c r="J162" s="141">
        <v>103747659</v>
      </c>
      <c r="K162" s="141">
        <v>9867877</v>
      </c>
      <c r="L162" s="141">
        <v>1986959</v>
      </c>
      <c r="M162" s="141">
        <v>283409</v>
      </c>
      <c r="N162" s="141">
        <v>71452</v>
      </c>
      <c r="O162" s="141">
        <v>211957</v>
      </c>
      <c r="P162" s="141">
        <v>91486878</v>
      </c>
    </row>
    <row r="163" spans="1:16" ht="12.75">
      <c r="A163" s="141">
        <v>10</v>
      </c>
      <c r="B163" s="141">
        <v>1999</v>
      </c>
      <c r="C163" s="141" t="s">
        <v>487</v>
      </c>
      <c r="D163" s="141">
        <v>151256290</v>
      </c>
      <c r="E163" s="141">
        <v>960125187</v>
      </c>
      <c r="F163" s="141">
        <v>634454357</v>
      </c>
      <c r="G163" s="141">
        <v>560617222</v>
      </c>
      <c r="H163" s="141">
        <v>73837135</v>
      </c>
      <c r="I163" s="141">
        <v>10515064</v>
      </c>
      <c r="J163" s="141">
        <v>44183720</v>
      </c>
      <c r="K163" s="141">
        <v>34290422</v>
      </c>
      <c r="L163" s="141">
        <v>25869235</v>
      </c>
      <c r="M163" s="141">
        <v>9533851</v>
      </c>
      <c r="N163" s="141">
        <v>6330549</v>
      </c>
      <c r="O163" s="141">
        <v>3203302</v>
      </c>
      <c r="P163" s="141">
        <v>111330859</v>
      </c>
    </row>
    <row r="164" spans="1:16" ht="12.75">
      <c r="A164" s="141">
        <v>10</v>
      </c>
      <c r="B164" s="141">
        <v>1999</v>
      </c>
      <c r="C164" s="141" t="s">
        <v>488</v>
      </c>
      <c r="D164" s="141">
        <v>26981479</v>
      </c>
      <c r="E164" s="141">
        <v>96678435</v>
      </c>
      <c r="F164" s="141">
        <v>60115294</v>
      </c>
      <c r="G164" s="141">
        <v>38959229</v>
      </c>
      <c r="H164" s="141">
        <v>21156065</v>
      </c>
      <c r="I164" s="141">
        <v>5251716</v>
      </c>
      <c r="J164" s="141">
        <v>20487196</v>
      </c>
      <c r="K164" s="141">
        <v>10449561</v>
      </c>
      <c r="L164" s="141">
        <v>3226925</v>
      </c>
      <c r="M164" s="141">
        <v>1170633</v>
      </c>
      <c r="N164" s="141">
        <v>780301</v>
      </c>
      <c r="O164" s="141">
        <v>390332</v>
      </c>
      <c r="P164" s="141">
        <v>31995958</v>
      </c>
    </row>
    <row r="165" spans="1:16" ht="12.75">
      <c r="A165" s="141">
        <v>10</v>
      </c>
      <c r="B165" s="141">
        <v>1999</v>
      </c>
      <c r="C165" s="141" t="s">
        <v>489</v>
      </c>
      <c r="D165" s="141">
        <v>146860866</v>
      </c>
      <c r="E165" s="141">
        <v>819898783</v>
      </c>
      <c r="F165" s="141">
        <v>368321390</v>
      </c>
      <c r="G165" s="141">
        <v>91923794</v>
      </c>
      <c r="H165" s="141">
        <v>276397596</v>
      </c>
      <c r="I165" s="141">
        <v>66891285</v>
      </c>
      <c r="J165" s="141">
        <v>309132619</v>
      </c>
      <c r="K165" s="141">
        <v>29618257</v>
      </c>
      <c r="L165" s="141">
        <v>25689230</v>
      </c>
      <c r="M165" s="141">
        <v>22877254</v>
      </c>
      <c r="N165" s="141">
        <v>21656336</v>
      </c>
      <c r="O165" s="141">
        <v>1220918</v>
      </c>
      <c r="P165" s="141">
        <v>307236771</v>
      </c>
    </row>
    <row r="166" spans="1:16" ht="12.75">
      <c r="A166" s="141">
        <v>10</v>
      </c>
      <c r="B166" s="141">
        <v>1999</v>
      </c>
      <c r="C166" s="141" t="s">
        <v>490</v>
      </c>
      <c r="D166" s="141">
        <v>0</v>
      </c>
      <c r="E166" s="141">
        <v>0</v>
      </c>
      <c r="F166" s="141">
        <v>0</v>
      </c>
      <c r="G166" s="141">
        <v>0</v>
      </c>
      <c r="H166" s="141">
        <v>0</v>
      </c>
      <c r="I166" s="141">
        <v>0</v>
      </c>
      <c r="J166" s="141">
        <v>0</v>
      </c>
      <c r="K166" s="141">
        <v>0</v>
      </c>
      <c r="L166" s="141">
        <v>0</v>
      </c>
      <c r="M166" s="141">
        <v>0</v>
      </c>
      <c r="N166" s="141">
        <v>0</v>
      </c>
      <c r="O166" s="141">
        <v>0</v>
      </c>
      <c r="P166" s="141">
        <v>0</v>
      </c>
    </row>
    <row r="167" spans="1:16" ht="12.75">
      <c r="A167" s="141">
        <v>10</v>
      </c>
      <c r="B167" s="141">
        <v>1999</v>
      </c>
      <c r="C167" s="141" t="s">
        <v>491</v>
      </c>
      <c r="D167" s="141">
        <v>35744</v>
      </c>
      <c r="E167" s="141">
        <v>136125</v>
      </c>
      <c r="F167" s="141">
        <v>104298</v>
      </c>
      <c r="G167" s="141">
        <v>51960</v>
      </c>
      <c r="H167" s="141">
        <v>52338</v>
      </c>
      <c r="I167" s="141">
        <v>24279</v>
      </c>
      <c r="J167" s="141">
        <v>110543</v>
      </c>
      <c r="K167" s="141">
        <v>80264</v>
      </c>
      <c r="L167" s="141">
        <v>0</v>
      </c>
      <c r="M167" s="141">
        <v>0</v>
      </c>
      <c r="N167" s="141">
        <v>0</v>
      </c>
      <c r="O167" s="141">
        <v>0</v>
      </c>
      <c r="P167" s="141">
        <v>132602</v>
      </c>
    </row>
    <row r="168" spans="1:16" ht="12.75">
      <c r="A168" s="141">
        <v>10</v>
      </c>
      <c r="B168" s="141">
        <v>1999</v>
      </c>
      <c r="C168" s="141" t="s">
        <v>492</v>
      </c>
      <c r="D168" s="141">
        <v>53434953</v>
      </c>
      <c r="E168" s="141">
        <v>322930253</v>
      </c>
      <c r="F168" s="141">
        <v>226113818</v>
      </c>
      <c r="G168" s="141">
        <v>107004983</v>
      </c>
      <c r="H168" s="141">
        <v>119108835</v>
      </c>
      <c r="I168" s="141">
        <v>41183411</v>
      </c>
      <c r="J168" s="141">
        <v>203743550</v>
      </c>
      <c r="K168" s="141">
        <v>72990788</v>
      </c>
      <c r="L168" s="141">
        <v>14709159</v>
      </c>
      <c r="M168" s="141">
        <v>5700292</v>
      </c>
      <c r="N168" s="141">
        <v>4027326</v>
      </c>
      <c r="O168" s="141">
        <v>1672966</v>
      </c>
      <c r="P168" s="141">
        <v>193772589</v>
      </c>
    </row>
    <row r="169" spans="1:16" ht="12.75">
      <c r="A169" s="141">
        <v>10</v>
      </c>
      <c r="B169" s="141">
        <v>1999</v>
      </c>
      <c r="C169" s="141" t="s">
        <v>493</v>
      </c>
      <c r="D169" s="141">
        <v>283349</v>
      </c>
      <c r="E169" s="141">
        <v>1928460</v>
      </c>
      <c r="F169" s="141">
        <v>2799909</v>
      </c>
      <c r="G169" s="141">
        <v>1653415</v>
      </c>
      <c r="H169" s="141">
        <v>1146494</v>
      </c>
      <c r="I169" s="141">
        <v>52220</v>
      </c>
      <c r="J169" s="141">
        <v>259565</v>
      </c>
      <c r="K169" s="141">
        <v>259434</v>
      </c>
      <c r="L169" s="141">
        <v>0</v>
      </c>
      <c r="M169" s="141">
        <v>0</v>
      </c>
      <c r="N169" s="141">
        <v>0</v>
      </c>
      <c r="O169" s="141">
        <v>0</v>
      </c>
      <c r="P169" s="141">
        <v>1405928</v>
      </c>
    </row>
    <row r="170" spans="1:16" ht="12.75">
      <c r="A170" s="141">
        <v>10</v>
      </c>
      <c r="B170" s="141">
        <v>1999</v>
      </c>
      <c r="C170" s="141" t="s">
        <v>494</v>
      </c>
      <c r="D170" s="141">
        <v>1302813</v>
      </c>
      <c r="E170" s="141">
        <v>4261759</v>
      </c>
      <c r="F170" s="141">
        <v>3094868</v>
      </c>
      <c r="G170" s="141">
        <v>1454814</v>
      </c>
      <c r="H170" s="141">
        <v>1640054</v>
      </c>
      <c r="I170" s="141">
        <v>167266</v>
      </c>
      <c r="J170" s="141">
        <v>777472</v>
      </c>
      <c r="K170" s="141">
        <v>427337</v>
      </c>
      <c r="L170" s="141">
        <v>100362</v>
      </c>
      <c r="M170" s="141">
        <v>22571</v>
      </c>
      <c r="N170" s="141">
        <v>10606</v>
      </c>
      <c r="O170" s="141">
        <v>11965</v>
      </c>
      <c r="P170" s="141">
        <v>2079356</v>
      </c>
    </row>
    <row r="171" spans="1:16" ht="12.75">
      <c r="A171" s="141">
        <v>10</v>
      </c>
      <c r="B171" s="141">
        <v>1999</v>
      </c>
      <c r="C171" s="141" t="s">
        <v>495</v>
      </c>
      <c r="D171" s="141">
        <v>14628558</v>
      </c>
      <c r="E171" s="141">
        <v>71380404</v>
      </c>
      <c r="F171" s="141">
        <v>44805773</v>
      </c>
      <c r="G171" s="141">
        <v>17924267</v>
      </c>
      <c r="H171" s="141">
        <v>26881506</v>
      </c>
      <c r="I171" s="141">
        <v>4516336</v>
      </c>
      <c r="J171" s="141">
        <v>19608971</v>
      </c>
      <c r="K171" s="141">
        <v>6076376</v>
      </c>
      <c r="L171" s="141">
        <v>4956049</v>
      </c>
      <c r="M171" s="141">
        <v>1547940</v>
      </c>
      <c r="N171" s="141">
        <v>738984</v>
      </c>
      <c r="O171" s="141">
        <v>808956</v>
      </c>
      <c r="P171" s="141">
        <v>33766838</v>
      </c>
    </row>
    <row r="172" spans="1:16" ht="12.75">
      <c r="A172" s="141">
        <v>10</v>
      </c>
      <c r="B172" s="141">
        <v>1999</v>
      </c>
      <c r="C172" s="141" t="s">
        <v>496</v>
      </c>
      <c r="D172" s="141">
        <v>193188</v>
      </c>
      <c r="E172" s="141">
        <v>577648</v>
      </c>
      <c r="F172" s="141">
        <v>412839</v>
      </c>
      <c r="G172" s="141">
        <v>316498</v>
      </c>
      <c r="H172" s="141">
        <v>96341</v>
      </c>
      <c r="I172" s="141">
        <v>2530</v>
      </c>
      <c r="J172" s="141">
        <v>13949</v>
      </c>
      <c r="K172" s="141">
        <v>5470</v>
      </c>
      <c r="L172" s="141">
        <v>258</v>
      </c>
      <c r="M172" s="141">
        <v>78</v>
      </c>
      <c r="N172" s="141">
        <v>0</v>
      </c>
      <c r="O172" s="141">
        <v>78</v>
      </c>
      <c r="P172" s="141">
        <v>101889</v>
      </c>
    </row>
    <row r="173" spans="1:16" ht="12.75">
      <c r="A173" s="141">
        <v>10</v>
      </c>
      <c r="B173" s="141">
        <v>1999</v>
      </c>
      <c r="C173" s="141" t="s">
        <v>497</v>
      </c>
      <c r="D173" s="141">
        <v>354307</v>
      </c>
      <c r="E173" s="141">
        <v>1607110</v>
      </c>
      <c r="F173" s="141">
        <v>1869015</v>
      </c>
      <c r="G173" s="141">
        <v>800426</v>
      </c>
      <c r="H173" s="141">
        <v>1068589</v>
      </c>
      <c r="I173" s="141">
        <v>5194</v>
      </c>
      <c r="J173" s="141">
        <v>27933</v>
      </c>
      <c r="K173" s="141">
        <v>306150</v>
      </c>
      <c r="L173" s="141">
        <v>1924</v>
      </c>
      <c r="M173" s="141">
        <v>2418</v>
      </c>
      <c r="N173" s="141">
        <v>1555</v>
      </c>
      <c r="O173" s="141">
        <v>863</v>
      </c>
      <c r="P173" s="141">
        <v>1375602</v>
      </c>
    </row>
    <row r="174" spans="1:16" ht="12.75">
      <c r="A174" s="141">
        <v>10</v>
      </c>
      <c r="B174" s="141">
        <v>1999</v>
      </c>
      <c r="C174" s="141" t="s">
        <v>498</v>
      </c>
      <c r="D174" s="141">
        <v>1511357</v>
      </c>
      <c r="E174" s="141">
        <v>7946662</v>
      </c>
      <c r="F174" s="141">
        <v>10242760</v>
      </c>
      <c r="G174" s="141">
        <v>5171397</v>
      </c>
      <c r="H174" s="141">
        <v>5071363</v>
      </c>
      <c r="I174" s="141">
        <v>224962</v>
      </c>
      <c r="J174" s="141">
        <v>521893</v>
      </c>
      <c r="K174" s="141">
        <v>565638</v>
      </c>
      <c r="L174" s="141">
        <v>44485</v>
      </c>
      <c r="M174" s="141">
        <v>30850</v>
      </c>
      <c r="N174" s="141">
        <v>13312</v>
      </c>
      <c r="O174" s="141">
        <v>17538</v>
      </c>
      <c r="P174" s="141">
        <v>5654539</v>
      </c>
    </row>
    <row r="175" spans="1:16" ht="12.75">
      <c r="A175" s="141">
        <v>10</v>
      </c>
      <c r="B175" s="141">
        <v>1999</v>
      </c>
      <c r="C175" s="141" t="s">
        <v>499</v>
      </c>
      <c r="D175" s="141">
        <v>48392594</v>
      </c>
      <c r="E175" s="141">
        <v>304548799</v>
      </c>
      <c r="F175" s="141">
        <v>225617366</v>
      </c>
      <c r="G175" s="141">
        <v>159573467</v>
      </c>
      <c r="H175" s="141">
        <v>66043899</v>
      </c>
      <c r="I175" s="141">
        <v>2173104</v>
      </c>
      <c r="J175" s="141">
        <v>8816696</v>
      </c>
      <c r="K175" s="141">
        <v>6985647</v>
      </c>
      <c r="L175" s="141">
        <v>2753759</v>
      </c>
      <c r="M175" s="141">
        <v>541402</v>
      </c>
      <c r="N175" s="141">
        <v>39009</v>
      </c>
      <c r="O175" s="141">
        <v>502393</v>
      </c>
      <c r="P175" s="141">
        <v>73531939</v>
      </c>
    </row>
    <row r="176" spans="1:16" ht="12.75">
      <c r="A176" s="141">
        <v>10</v>
      </c>
      <c r="B176" s="141">
        <v>1999</v>
      </c>
      <c r="C176" s="141" t="s">
        <v>402</v>
      </c>
      <c r="D176" s="141">
        <v>101385666</v>
      </c>
      <c r="E176" s="141">
        <v>757563114</v>
      </c>
      <c r="F176" s="141">
        <v>470342582</v>
      </c>
      <c r="G176" s="141">
        <v>202210610</v>
      </c>
      <c r="H176" s="141">
        <v>268131972</v>
      </c>
      <c r="I176" s="141">
        <v>8128597</v>
      </c>
      <c r="J176" s="141">
        <v>38913210</v>
      </c>
      <c r="K176" s="141">
        <v>14169752</v>
      </c>
      <c r="L176" s="141">
        <v>10201105</v>
      </c>
      <c r="M176" s="141">
        <v>1866234</v>
      </c>
      <c r="N176" s="141">
        <v>933886</v>
      </c>
      <c r="O176" s="141">
        <v>932348</v>
      </c>
      <c r="P176" s="141">
        <v>283234072</v>
      </c>
    </row>
    <row r="177" spans="1:16" ht="12.75">
      <c r="A177" s="141">
        <v>10</v>
      </c>
      <c r="B177" s="141">
        <v>1999</v>
      </c>
      <c r="C177" s="141" t="s">
        <v>403</v>
      </c>
      <c r="D177" s="141">
        <v>30698202</v>
      </c>
      <c r="E177" s="141">
        <v>120304927</v>
      </c>
      <c r="F177" s="141">
        <v>69688761</v>
      </c>
      <c r="G177" s="141">
        <v>18845379</v>
      </c>
      <c r="H177" s="141">
        <v>50843382</v>
      </c>
      <c r="I177" s="141">
        <v>7086103</v>
      </c>
      <c r="J177" s="141">
        <v>26438856</v>
      </c>
      <c r="K177" s="141">
        <v>6592460</v>
      </c>
      <c r="L177" s="141">
        <v>10694691</v>
      </c>
      <c r="M177" s="141">
        <v>669410</v>
      </c>
      <c r="N177" s="141">
        <v>38909</v>
      </c>
      <c r="O177" s="141">
        <v>630501</v>
      </c>
      <c r="P177" s="141">
        <v>58066343</v>
      </c>
    </row>
    <row r="178" spans="1:16" ht="12.75">
      <c r="A178" s="141">
        <v>10</v>
      </c>
      <c r="B178" s="141">
        <v>1999</v>
      </c>
      <c r="C178" s="141" t="s">
        <v>404</v>
      </c>
      <c r="D178" s="141">
        <v>5179674</v>
      </c>
      <c r="E178" s="141">
        <v>28855457</v>
      </c>
      <c r="F178" s="141">
        <v>26654198</v>
      </c>
      <c r="G178" s="141">
        <v>13961684</v>
      </c>
      <c r="H178" s="141">
        <v>12692514</v>
      </c>
      <c r="I178" s="141">
        <v>1903149</v>
      </c>
      <c r="J178" s="141">
        <v>7908368</v>
      </c>
      <c r="K178" s="141">
        <v>2894006</v>
      </c>
      <c r="L178" s="141">
        <v>161626</v>
      </c>
      <c r="M178" s="141">
        <v>58316</v>
      </c>
      <c r="N178" s="141">
        <v>40678</v>
      </c>
      <c r="O178" s="141">
        <v>17638</v>
      </c>
      <c r="P178" s="141">
        <v>15604158</v>
      </c>
    </row>
    <row r="179" spans="1:16" ht="12.75">
      <c r="A179" s="141">
        <v>10</v>
      </c>
      <c r="B179" s="141">
        <v>1999</v>
      </c>
      <c r="C179" s="141" t="s">
        <v>405</v>
      </c>
      <c r="D179" s="141">
        <v>73489372</v>
      </c>
      <c r="E179" s="141">
        <v>335574020</v>
      </c>
      <c r="F179" s="141">
        <v>181222457</v>
      </c>
      <c r="G179" s="141">
        <v>51571466</v>
      </c>
      <c r="H179" s="141">
        <v>129650991</v>
      </c>
      <c r="I179" s="141">
        <v>29379244</v>
      </c>
      <c r="J179" s="141">
        <v>121778785</v>
      </c>
      <c r="K179" s="141">
        <v>22265763</v>
      </c>
      <c r="L179" s="141">
        <v>35827436</v>
      </c>
      <c r="M179" s="141">
        <v>9422027</v>
      </c>
      <c r="N179" s="141">
        <v>7935992</v>
      </c>
      <c r="O179" s="141">
        <v>1486035</v>
      </c>
      <c r="P179" s="141">
        <v>153402789</v>
      </c>
    </row>
    <row r="180" spans="1:16" ht="12.75">
      <c r="A180" s="141">
        <v>10</v>
      </c>
      <c r="B180" s="141">
        <v>1999</v>
      </c>
      <c r="C180" s="141" t="s">
        <v>406</v>
      </c>
      <c r="D180" s="141">
        <v>21224491</v>
      </c>
      <c r="E180" s="141">
        <v>117910129</v>
      </c>
      <c r="F180" s="141">
        <v>101259620</v>
      </c>
      <c r="G180" s="141">
        <v>39092508</v>
      </c>
      <c r="H180" s="141">
        <v>62167112</v>
      </c>
      <c r="I180" s="141">
        <v>5525376</v>
      </c>
      <c r="J180" s="141">
        <v>23503106</v>
      </c>
      <c r="K180" s="141">
        <v>11425080</v>
      </c>
      <c r="L180" s="141">
        <v>4049971</v>
      </c>
      <c r="M180" s="141">
        <v>249030</v>
      </c>
      <c r="N180" s="141">
        <v>38058</v>
      </c>
      <c r="O180" s="141">
        <v>210972</v>
      </c>
      <c r="P180" s="141">
        <v>73803164</v>
      </c>
    </row>
    <row r="181" spans="1:16" ht="12.75">
      <c r="A181" s="141">
        <v>10</v>
      </c>
      <c r="B181" s="141">
        <v>1999</v>
      </c>
      <c r="C181" s="141" t="s">
        <v>407</v>
      </c>
      <c r="D181" s="141">
        <v>28861190</v>
      </c>
      <c r="E181" s="141">
        <v>251772200</v>
      </c>
      <c r="F181" s="141">
        <v>213570039</v>
      </c>
      <c r="G181" s="141">
        <v>185237771</v>
      </c>
      <c r="H181" s="141">
        <v>28332268</v>
      </c>
      <c r="I181" s="141">
        <v>1442305</v>
      </c>
      <c r="J181" s="141">
        <v>7387719</v>
      </c>
      <c r="K181" s="141">
        <v>5734705</v>
      </c>
      <c r="L181" s="141">
        <v>1489473</v>
      </c>
      <c r="M181" s="141">
        <v>635133</v>
      </c>
      <c r="N181" s="141">
        <v>368177</v>
      </c>
      <c r="O181" s="141">
        <v>266956</v>
      </c>
      <c r="P181" s="141">
        <v>34333929</v>
      </c>
    </row>
    <row r="182" spans="1:16" ht="12.75">
      <c r="A182" s="141">
        <v>12</v>
      </c>
      <c r="B182" s="141">
        <v>1999</v>
      </c>
      <c r="C182" s="141" t="s">
        <v>408</v>
      </c>
      <c r="D182" s="141">
        <v>839245070</v>
      </c>
      <c r="E182" s="141">
        <v>4878332711</v>
      </c>
      <c r="F182" s="141">
        <v>3102125571</v>
      </c>
      <c r="G182" s="141">
        <v>1727212381</v>
      </c>
      <c r="H182" s="141">
        <v>1374913190</v>
      </c>
      <c r="I182" s="141">
        <v>224420460</v>
      </c>
      <c r="J182" s="141">
        <v>989654060</v>
      </c>
      <c r="K182" s="141">
        <v>276522348</v>
      </c>
      <c r="L182" s="141">
        <v>151080398</v>
      </c>
      <c r="M182" s="141">
        <v>60698413</v>
      </c>
      <c r="N182" s="141">
        <v>47281335</v>
      </c>
      <c r="O182" s="141">
        <v>13417078</v>
      </c>
      <c r="P182" s="141">
        <v>1664852616</v>
      </c>
    </row>
    <row r="183" spans="1:16" ht="12.75">
      <c r="A183" s="141">
        <v>10</v>
      </c>
      <c r="B183" s="141">
        <v>1999</v>
      </c>
      <c r="C183" s="141" t="s">
        <v>409</v>
      </c>
      <c r="D183" s="141">
        <v>69271051</v>
      </c>
      <c r="E183" s="141">
        <v>397035347</v>
      </c>
      <c r="F183" s="141">
        <v>220175219</v>
      </c>
      <c r="G183" s="141">
        <v>92909419</v>
      </c>
      <c r="H183" s="141">
        <v>127265800</v>
      </c>
      <c r="I183" s="141">
        <v>46927201</v>
      </c>
      <c r="J183" s="141">
        <v>446040597</v>
      </c>
      <c r="K183" s="141">
        <v>35261667</v>
      </c>
      <c r="L183" s="141">
        <v>21584270</v>
      </c>
      <c r="M183" s="141">
        <v>4680259</v>
      </c>
      <c r="N183" s="141">
        <v>2608392</v>
      </c>
      <c r="O183" s="141">
        <v>2071867</v>
      </c>
      <c r="P183" s="141">
        <v>164599334</v>
      </c>
    </row>
    <row r="184" spans="1:16" ht="12.75">
      <c r="A184" s="141">
        <v>10</v>
      </c>
      <c r="B184" s="141">
        <v>1999</v>
      </c>
      <c r="C184" s="141" t="s">
        <v>410</v>
      </c>
      <c r="D184" s="141">
        <v>62736</v>
      </c>
      <c r="E184" s="141">
        <v>208511</v>
      </c>
      <c r="F184" s="141">
        <v>264722</v>
      </c>
      <c r="G184" s="141">
        <v>139545</v>
      </c>
      <c r="H184" s="141">
        <v>125177</v>
      </c>
      <c r="I184" s="141">
        <v>4191</v>
      </c>
      <c r="J184" s="141">
        <v>16775</v>
      </c>
      <c r="K184" s="141">
        <v>15275</v>
      </c>
      <c r="L184" s="141">
        <v>254</v>
      </c>
      <c r="M184" s="141">
        <v>76</v>
      </c>
      <c r="N184" s="141">
        <v>0</v>
      </c>
      <c r="O184" s="141">
        <v>76</v>
      </c>
      <c r="P184" s="141">
        <v>140528</v>
      </c>
    </row>
    <row r="185" spans="1:16" ht="12.75">
      <c r="A185" s="141">
        <v>10</v>
      </c>
      <c r="B185" s="141">
        <v>1999</v>
      </c>
      <c r="C185" s="141" t="s">
        <v>411</v>
      </c>
      <c r="D185" s="141">
        <v>1743352</v>
      </c>
      <c r="E185" s="141">
        <v>10482151</v>
      </c>
      <c r="F185" s="141">
        <v>14294185</v>
      </c>
      <c r="G185" s="141">
        <v>6182794</v>
      </c>
      <c r="H185" s="141">
        <v>8111391</v>
      </c>
      <c r="I185" s="141">
        <v>418201</v>
      </c>
      <c r="J185" s="141">
        <v>1516851</v>
      </c>
      <c r="K185" s="141">
        <v>1345726</v>
      </c>
      <c r="L185" s="141">
        <v>779584</v>
      </c>
      <c r="M185" s="141">
        <v>286649</v>
      </c>
      <c r="N185" s="141">
        <v>146541</v>
      </c>
      <c r="O185" s="141">
        <v>140108</v>
      </c>
      <c r="P185" s="141">
        <v>9597225</v>
      </c>
    </row>
    <row r="186" spans="1:16" ht="12.75">
      <c r="A186" s="141">
        <v>10</v>
      </c>
      <c r="B186" s="141">
        <v>1999</v>
      </c>
      <c r="C186" s="141" t="s">
        <v>412</v>
      </c>
      <c r="D186" s="141">
        <v>4371027</v>
      </c>
      <c r="E186" s="141">
        <v>8557984</v>
      </c>
      <c r="F186" s="141">
        <v>7279432</v>
      </c>
      <c r="G186" s="141">
        <v>5319215</v>
      </c>
      <c r="H186" s="141">
        <v>1960217</v>
      </c>
      <c r="I186" s="141">
        <v>287522</v>
      </c>
      <c r="J186" s="141">
        <v>922047</v>
      </c>
      <c r="K186" s="141">
        <v>717717</v>
      </c>
      <c r="L186" s="141">
        <v>582581</v>
      </c>
      <c r="M186" s="141">
        <v>243641</v>
      </c>
      <c r="N186" s="141">
        <v>136395</v>
      </c>
      <c r="O186" s="141">
        <v>107246</v>
      </c>
      <c r="P186" s="141">
        <v>2785180</v>
      </c>
    </row>
    <row r="187" spans="1:16" ht="12.75">
      <c r="A187" s="141">
        <v>10</v>
      </c>
      <c r="B187" s="141">
        <v>1999</v>
      </c>
      <c r="C187" s="141" t="s">
        <v>413</v>
      </c>
      <c r="D187" s="141">
        <v>26086</v>
      </c>
      <c r="E187" s="141">
        <v>135801</v>
      </c>
      <c r="F187" s="141">
        <v>134073</v>
      </c>
      <c r="G187" s="141">
        <v>84491</v>
      </c>
      <c r="H187" s="141">
        <v>49582</v>
      </c>
      <c r="I187" s="141">
        <v>1768</v>
      </c>
      <c r="J187" s="141">
        <v>11231</v>
      </c>
      <c r="K187" s="141">
        <v>14152</v>
      </c>
      <c r="L187" s="141">
        <v>3472</v>
      </c>
      <c r="M187" s="141">
        <v>868</v>
      </c>
      <c r="N187" s="141">
        <v>0</v>
      </c>
      <c r="O187" s="141">
        <v>868</v>
      </c>
      <c r="P187" s="141">
        <v>64602</v>
      </c>
    </row>
    <row r="188" spans="1:16" ht="12.75">
      <c r="A188" s="141">
        <v>10</v>
      </c>
      <c r="B188" s="141">
        <v>1999</v>
      </c>
      <c r="C188" s="141" t="s">
        <v>414</v>
      </c>
      <c r="D188" s="141">
        <v>437630</v>
      </c>
      <c r="E188" s="141">
        <v>2306627</v>
      </c>
      <c r="F188" s="141">
        <v>2826961</v>
      </c>
      <c r="G188" s="141">
        <v>1140412</v>
      </c>
      <c r="H188" s="141">
        <v>1686549</v>
      </c>
      <c r="I188" s="141">
        <v>152051</v>
      </c>
      <c r="J188" s="141">
        <v>654490</v>
      </c>
      <c r="K188" s="141">
        <v>411439</v>
      </c>
      <c r="L188" s="141">
        <v>256520</v>
      </c>
      <c r="M188" s="141">
        <v>51979</v>
      </c>
      <c r="N188" s="141">
        <v>9880</v>
      </c>
      <c r="O188" s="141">
        <v>42099</v>
      </c>
      <c r="P188" s="141">
        <v>2140087</v>
      </c>
    </row>
    <row r="189" spans="1:16" ht="12.75">
      <c r="A189" s="141">
        <v>10</v>
      </c>
      <c r="B189" s="141">
        <v>1999</v>
      </c>
      <c r="C189" s="141" t="s">
        <v>415</v>
      </c>
      <c r="D189" s="141">
        <v>716598</v>
      </c>
      <c r="E189" s="141">
        <v>4422893</v>
      </c>
      <c r="F189" s="141">
        <v>4863056</v>
      </c>
      <c r="G189" s="141">
        <v>2072540</v>
      </c>
      <c r="H189" s="141">
        <v>2790516</v>
      </c>
      <c r="I189" s="141">
        <v>204748</v>
      </c>
      <c r="J189" s="141">
        <v>968617</v>
      </c>
      <c r="K189" s="141">
        <v>508455</v>
      </c>
      <c r="L189" s="141">
        <v>685456</v>
      </c>
      <c r="M189" s="141">
        <v>346290</v>
      </c>
      <c r="N189" s="141">
        <v>121485</v>
      </c>
      <c r="O189" s="141">
        <v>224805</v>
      </c>
      <c r="P189" s="141">
        <v>3523776</v>
      </c>
    </row>
    <row r="190" spans="1:16" ht="12.75">
      <c r="A190" s="141">
        <v>10</v>
      </c>
      <c r="B190" s="141">
        <v>1999</v>
      </c>
      <c r="C190" s="141" t="s">
        <v>416</v>
      </c>
      <c r="D190" s="141">
        <v>51952</v>
      </c>
      <c r="E190" s="141">
        <v>186300</v>
      </c>
      <c r="F190" s="141">
        <v>173744</v>
      </c>
      <c r="G190" s="141">
        <v>134619</v>
      </c>
      <c r="H190" s="141">
        <v>39125</v>
      </c>
      <c r="I190" s="141">
        <v>19444</v>
      </c>
      <c r="J190" s="141">
        <v>35454</v>
      </c>
      <c r="K190" s="141">
        <v>27838</v>
      </c>
      <c r="L190" s="141">
        <v>572118</v>
      </c>
      <c r="M190" s="141">
        <v>137309</v>
      </c>
      <c r="N190" s="141">
        <v>19221</v>
      </c>
      <c r="O190" s="141">
        <v>118088</v>
      </c>
      <c r="P190" s="141">
        <v>185051</v>
      </c>
    </row>
    <row r="191" spans="1:16" ht="12.75">
      <c r="A191" s="141">
        <v>10</v>
      </c>
      <c r="B191" s="141">
        <v>1999</v>
      </c>
      <c r="C191" s="141" t="s">
        <v>417</v>
      </c>
      <c r="D191" s="141">
        <v>138655</v>
      </c>
      <c r="E191" s="141">
        <v>532545</v>
      </c>
      <c r="F191" s="141">
        <v>357008</v>
      </c>
      <c r="G191" s="141">
        <v>358199</v>
      </c>
      <c r="H191" s="141">
        <v>-1191</v>
      </c>
      <c r="I191" s="141">
        <v>55391</v>
      </c>
      <c r="J191" s="141">
        <v>192538</v>
      </c>
      <c r="K191" s="141">
        <v>106989</v>
      </c>
      <c r="L191" s="141">
        <v>28887</v>
      </c>
      <c r="M191" s="141">
        <v>40197</v>
      </c>
      <c r="N191" s="141">
        <v>31406</v>
      </c>
      <c r="O191" s="141">
        <v>8791</v>
      </c>
      <c r="P191" s="141">
        <v>114589</v>
      </c>
    </row>
    <row r="192" spans="1:16" ht="12.75">
      <c r="A192" s="141">
        <v>10</v>
      </c>
      <c r="B192" s="141">
        <v>1999</v>
      </c>
      <c r="C192" s="141" t="s">
        <v>418</v>
      </c>
      <c r="D192" s="141">
        <v>21405326</v>
      </c>
      <c r="E192" s="141">
        <v>93307739</v>
      </c>
      <c r="F192" s="141">
        <v>64032423</v>
      </c>
      <c r="G192" s="141">
        <v>14595636</v>
      </c>
      <c r="H192" s="141">
        <v>49436787</v>
      </c>
      <c r="I192" s="141">
        <v>3747896</v>
      </c>
      <c r="J192" s="141">
        <v>44419326</v>
      </c>
      <c r="K192" s="141">
        <v>3363427</v>
      </c>
      <c r="L192" s="141">
        <v>167620406</v>
      </c>
      <c r="M192" s="141">
        <v>18601410</v>
      </c>
      <c r="N192" s="141">
        <v>9636956</v>
      </c>
      <c r="O192" s="141">
        <v>8964454</v>
      </c>
      <c r="P192" s="141">
        <v>61764668</v>
      </c>
    </row>
    <row r="193" spans="1:16" ht="12.75">
      <c r="A193" s="141">
        <v>10</v>
      </c>
      <c r="B193" s="141">
        <v>1999</v>
      </c>
      <c r="C193" s="141" t="s">
        <v>419</v>
      </c>
      <c r="D193" s="141">
        <v>337480</v>
      </c>
      <c r="E193" s="141">
        <v>1904508</v>
      </c>
      <c r="F193" s="141">
        <v>4982359</v>
      </c>
      <c r="G193" s="141">
        <v>2244579</v>
      </c>
      <c r="H193" s="141">
        <v>2737780</v>
      </c>
      <c r="I193" s="141">
        <v>76</v>
      </c>
      <c r="J193" s="141">
        <v>345</v>
      </c>
      <c r="K193" s="141">
        <v>299</v>
      </c>
      <c r="L193" s="141">
        <v>6</v>
      </c>
      <c r="M193" s="141">
        <v>2</v>
      </c>
      <c r="N193" s="141">
        <v>0</v>
      </c>
      <c r="O193" s="141">
        <v>2</v>
      </c>
      <c r="P193" s="141">
        <v>2738081</v>
      </c>
    </row>
    <row r="194" spans="1:16" ht="12.75">
      <c r="A194" s="141">
        <v>10</v>
      </c>
      <c r="B194" s="141">
        <v>1999</v>
      </c>
      <c r="C194" s="141" t="s">
        <v>420</v>
      </c>
      <c r="D194" s="141">
        <v>13255</v>
      </c>
      <c r="E194" s="141">
        <v>34359</v>
      </c>
      <c r="F194" s="141">
        <v>19634</v>
      </c>
      <c r="G194" s="141">
        <v>4580</v>
      </c>
      <c r="H194" s="141">
        <v>15054</v>
      </c>
      <c r="I194" s="141">
        <v>194</v>
      </c>
      <c r="J194" s="141">
        <v>387</v>
      </c>
      <c r="K194" s="141">
        <v>316</v>
      </c>
      <c r="L194" s="141">
        <v>0</v>
      </c>
      <c r="M194" s="141">
        <v>0</v>
      </c>
      <c r="N194" s="141">
        <v>0</v>
      </c>
      <c r="O194" s="141">
        <v>0</v>
      </c>
      <c r="P194" s="141">
        <v>15370</v>
      </c>
    </row>
    <row r="195" spans="1:16" ht="12.75">
      <c r="A195" s="141">
        <v>10</v>
      </c>
      <c r="B195" s="141">
        <v>1999</v>
      </c>
      <c r="C195" s="141" t="s">
        <v>421</v>
      </c>
      <c r="D195" s="141">
        <v>419172</v>
      </c>
      <c r="E195" s="141">
        <v>2260937</v>
      </c>
      <c r="F195" s="141">
        <v>2785949</v>
      </c>
      <c r="G195" s="141">
        <v>1242309</v>
      </c>
      <c r="H195" s="141">
        <v>1543640</v>
      </c>
      <c r="I195" s="141">
        <v>142433</v>
      </c>
      <c r="J195" s="141">
        <v>508822</v>
      </c>
      <c r="K195" s="141">
        <v>383085</v>
      </c>
      <c r="L195" s="141">
        <v>486952</v>
      </c>
      <c r="M195" s="141">
        <v>2097948</v>
      </c>
      <c r="N195" s="141">
        <v>1949065</v>
      </c>
      <c r="O195" s="141">
        <v>148883</v>
      </c>
      <c r="P195" s="141">
        <v>2075608</v>
      </c>
    </row>
    <row r="196" spans="1:16" ht="12.75">
      <c r="A196" s="141">
        <v>10</v>
      </c>
      <c r="B196" s="141">
        <v>1999</v>
      </c>
      <c r="C196" s="141" t="s">
        <v>422</v>
      </c>
      <c r="D196" s="141">
        <v>525590</v>
      </c>
      <c r="E196" s="141">
        <v>1796982</v>
      </c>
      <c r="F196" s="141">
        <v>1328719</v>
      </c>
      <c r="G196" s="141">
        <v>598538</v>
      </c>
      <c r="H196" s="141">
        <v>730181</v>
      </c>
      <c r="I196" s="141">
        <v>120224</v>
      </c>
      <c r="J196" s="141">
        <v>506856</v>
      </c>
      <c r="K196" s="141">
        <v>264114</v>
      </c>
      <c r="L196" s="141">
        <v>1316545</v>
      </c>
      <c r="M196" s="141">
        <v>1301778</v>
      </c>
      <c r="N196" s="141">
        <v>1147504</v>
      </c>
      <c r="O196" s="141">
        <v>154274</v>
      </c>
      <c r="P196" s="141">
        <v>1148569</v>
      </c>
    </row>
    <row r="197" spans="1:16" ht="12.75">
      <c r="A197" s="141">
        <v>10</v>
      </c>
      <c r="B197" s="141">
        <v>1999</v>
      </c>
      <c r="C197" s="141" t="s">
        <v>423</v>
      </c>
      <c r="D197" s="141">
        <v>97816</v>
      </c>
      <c r="E197" s="141">
        <v>316001</v>
      </c>
      <c r="F197" s="141">
        <v>187016</v>
      </c>
      <c r="G197" s="141">
        <v>119518</v>
      </c>
      <c r="H197" s="141">
        <v>67498</v>
      </c>
      <c r="I197" s="141">
        <v>746</v>
      </c>
      <c r="J197" s="141">
        <v>3939</v>
      </c>
      <c r="K197" s="141">
        <v>1769</v>
      </c>
      <c r="L197" s="141">
        <v>0</v>
      </c>
      <c r="M197" s="141">
        <v>0</v>
      </c>
      <c r="N197" s="141">
        <v>0</v>
      </c>
      <c r="O197" s="141">
        <v>0</v>
      </c>
      <c r="P197" s="141">
        <v>69267</v>
      </c>
    </row>
    <row r="198" spans="1:16" ht="12.75">
      <c r="A198" s="141">
        <v>10</v>
      </c>
      <c r="B198" s="141">
        <v>1999</v>
      </c>
      <c r="C198" s="141" t="s">
        <v>424</v>
      </c>
      <c r="D198" s="141">
        <v>484280</v>
      </c>
      <c r="E198" s="141">
        <v>3384602</v>
      </c>
      <c r="F198" s="141">
        <v>6905317</v>
      </c>
      <c r="G198" s="141">
        <v>2441354</v>
      </c>
      <c r="H198" s="141">
        <v>4463963</v>
      </c>
      <c r="I198" s="141">
        <v>125241</v>
      </c>
      <c r="J198" s="141">
        <v>536534</v>
      </c>
      <c r="K198" s="141">
        <v>472844</v>
      </c>
      <c r="L198" s="141">
        <v>20329</v>
      </c>
      <c r="M198" s="141">
        <v>15166</v>
      </c>
      <c r="N198" s="141">
        <v>10038</v>
      </c>
      <c r="O198" s="141">
        <v>5128</v>
      </c>
      <c r="P198" s="141">
        <v>4941935</v>
      </c>
    </row>
    <row r="199" spans="1:16" ht="12.75">
      <c r="A199" s="141">
        <v>10</v>
      </c>
      <c r="B199" s="141">
        <v>1999</v>
      </c>
      <c r="C199" s="141" t="s">
        <v>425</v>
      </c>
      <c r="D199" s="141">
        <v>49221</v>
      </c>
      <c r="E199" s="141">
        <v>228912</v>
      </c>
      <c r="F199" s="141">
        <v>159098</v>
      </c>
      <c r="G199" s="141">
        <v>127577</v>
      </c>
      <c r="H199" s="141">
        <v>31521</v>
      </c>
      <c r="I199" s="141">
        <v>17398</v>
      </c>
      <c r="J199" s="141">
        <v>91677</v>
      </c>
      <c r="K199" s="141">
        <v>48329</v>
      </c>
      <c r="L199" s="141">
        <v>0</v>
      </c>
      <c r="M199" s="141">
        <v>0</v>
      </c>
      <c r="N199" s="141">
        <v>0</v>
      </c>
      <c r="O199" s="141">
        <v>0</v>
      </c>
      <c r="P199" s="141">
        <v>79850</v>
      </c>
    </row>
    <row r="200" spans="1:16" ht="12.75">
      <c r="A200" s="141">
        <v>10</v>
      </c>
      <c r="B200" s="141">
        <v>1999</v>
      </c>
      <c r="C200" s="141" t="s">
        <v>426</v>
      </c>
      <c r="D200" s="141">
        <v>451732</v>
      </c>
      <c r="E200" s="141">
        <v>2787765</v>
      </c>
      <c r="F200" s="141">
        <v>7797938</v>
      </c>
      <c r="G200" s="141">
        <v>6857187</v>
      </c>
      <c r="H200" s="141">
        <v>940751</v>
      </c>
      <c r="I200" s="141">
        <v>180735</v>
      </c>
      <c r="J200" s="141">
        <v>1105507</v>
      </c>
      <c r="K200" s="141">
        <v>2432463</v>
      </c>
      <c r="L200" s="141">
        <v>0</v>
      </c>
      <c r="M200" s="141">
        <v>0</v>
      </c>
      <c r="N200" s="141">
        <v>0</v>
      </c>
      <c r="O200" s="141">
        <v>0</v>
      </c>
      <c r="P200" s="141">
        <v>3373214</v>
      </c>
    </row>
    <row r="201" spans="1:16" ht="12.75">
      <c r="A201" s="141">
        <v>10</v>
      </c>
      <c r="B201" s="141">
        <v>1999</v>
      </c>
      <c r="C201" s="141" t="s">
        <v>427</v>
      </c>
      <c r="D201" s="141">
        <v>6850</v>
      </c>
      <c r="E201" s="141">
        <v>18894</v>
      </c>
      <c r="F201" s="141">
        <v>5177</v>
      </c>
      <c r="G201" s="141">
        <v>2169</v>
      </c>
      <c r="H201" s="141">
        <v>3008</v>
      </c>
      <c r="I201" s="141">
        <v>210</v>
      </c>
      <c r="J201" s="141">
        <v>1052</v>
      </c>
      <c r="K201" s="141">
        <v>1760</v>
      </c>
      <c r="L201" s="141">
        <v>0</v>
      </c>
      <c r="M201" s="141">
        <v>0</v>
      </c>
      <c r="N201" s="141">
        <v>0</v>
      </c>
      <c r="O201" s="141">
        <v>0</v>
      </c>
      <c r="P201" s="141">
        <v>4768</v>
      </c>
    </row>
    <row r="202" spans="1:16" ht="12.75">
      <c r="A202" s="141">
        <v>10</v>
      </c>
      <c r="B202" s="141">
        <v>1999</v>
      </c>
      <c r="C202" s="141" t="s">
        <v>428</v>
      </c>
      <c r="D202" s="141">
        <v>399288</v>
      </c>
      <c r="E202" s="141">
        <v>2679854</v>
      </c>
      <c r="F202" s="141">
        <v>3303104</v>
      </c>
      <c r="G202" s="141">
        <v>1838038</v>
      </c>
      <c r="H202" s="141">
        <v>1465066</v>
      </c>
      <c r="I202" s="141">
        <v>214218</v>
      </c>
      <c r="J202" s="141">
        <v>826996</v>
      </c>
      <c r="K202" s="141">
        <v>613738</v>
      </c>
      <c r="L202" s="141">
        <v>56032</v>
      </c>
      <c r="M202" s="141">
        <v>25093</v>
      </c>
      <c r="N202" s="141">
        <v>14084</v>
      </c>
      <c r="O202" s="141">
        <v>11009</v>
      </c>
      <c r="P202" s="141">
        <v>2089813</v>
      </c>
    </row>
    <row r="203" spans="1:16" ht="12.75">
      <c r="A203" s="141">
        <v>11</v>
      </c>
      <c r="B203" s="141">
        <v>1999</v>
      </c>
      <c r="C203" s="141" t="s">
        <v>429</v>
      </c>
      <c r="D203" s="141">
        <v>671795</v>
      </c>
      <c r="E203" s="141">
        <v>4475982</v>
      </c>
      <c r="F203" s="141">
        <v>3760660</v>
      </c>
      <c r="G203" s="141">
        <v>1118121</v>
      </c>
      <c r="H203" s="141">
        <v>2642539</v>
      </c>
      <c r="I203" s="141">
        <v>522793</v>
      </c>
      <c r="J203" s="141">
        <v>3226859</v>
      </c>
      <c r="K203" s="141">
        <v>671636</v>
      </c>
      <c r="L203" s="141">
        <v>362109</v>
      </c>
      <c r="M203" s="141">
        <v>147112</v>
      </c>
      <c r="N203" s="141">
        <v>71140</v>
      </c>
      <c r="O203" s="141">
        <v>75972</v>
      </c>
      <c r="P203" s="141">
        <v>3390147</v>
      </c>
    </row>
    <row r="204" spans="1:16" ht="12.75">
      <c r="A204" s="141">
        <v>10</v>
      </c>
      <c r="B204" s="141">
        <v>1999</v>
      </c>
      <c r="C204" s="141" t="s">
        <v>430</v>
      </c>
      <c r="D204" s="141">
        <v>0</v>
      </c>
      <c r="E204" s="141">
        <v>0</v>
      </c>
      <c r="F204" s="141">
        <v>0</v>
      </c>
      <c r="G204" s="141">
        <v>0</v>
      </c>
      <c r="H204" s="141">
        <v>0</v>
      </c>
      <c r="I204" s="141">
        <v>0</v>
      </c>
      <c r="J204" s="141">
        <v>0</v>
      </c>
      <c r="K204" s="141">
        <v>0</v>
      </c>
      <c r="L204" s="141">
        <v>0</v>
      </c>
      <c r="M204" s="141">
        <v>0</v>
      </c>
      <c r="N204" s="141">
        <v>0</v>
      </c>
      <c r="O204" s="141">
        <v>0</v>
      </c>
      <c r="P204" s="141">
        <v>0</v>
      </c>
    </row>
    <row r="205" spans="1:16" ht="12.75">
      <c r="A205" s="141">
        <v>10</v>
      </c>
      <c r="B205" s="141">
        <v>1999</v>
      </c>
      <c r="C205" s="141" t="s">
        <v>431</v>
      </c>
      <c r="D205" s="141">
        <v>7008240</v>
      </c>
      <c r="E205" s="141">
        <v>46422470</v>
      </c>
      <c r="F205" s="141">
        <v>9319225</v>
      </c>
      <c r="G205" s="141">
        <v>10653588</v>
      </c>
      <c r="H205" s="141">
        <v>-1334363</v>
      </c>
      <c r="I205" s="141">
        <v>6154538</v>
      </c>
      <c r="J205" s="141">
        <v>34038333</v>
      </c>
      <c r="K205" s="141">
        <v>3721533</v>
      </c>
      <c r="L205" s="141">
        <v>845480</v>
      </c>
      <c r="M205" s="141">
        <v>81864</v>
      </c>
      <c r="N205" s="141">
        <v>36930</v>
      </c>
      <c r="O205" s="141">
        <v>44934</v>
      </c>
      <c r="P205" s="141">
        <v>2432104</v>
      </c>
    </row>
    <row r="206" spans="1:16" ht="12.75">
      <c r="A206" s="141">
        <v>10</v>
      </c>
      <c r="B206" s="141">
        <v>1999</v>
      </c>
      <c r="C206" s="141" t="s">
        <v>432</v>
      </c>
      <c r="D206" s="141">
        <v>548996</v>
      </c>
      <c r="E206" s="141">
        <v>3612968</v>
      </c>
      <c r="F206" s="141">
        <v>765876</v>
      </c>
      <c r="G206" s="141">
        <v>328184</v>
      </c>
      <c r="H206" s="141">
        <v>437692</v>
      </c>
      <c r="I206" s="141">
        <v>188378</v>
      </c>
      <c r="J206" s="141">
        <v>1232297</v>
      </c>
      <c r="K206" s="141">
        <v>130588</v>
      </c>
      <c r="L206" s="141">
        <v>0</v>
      </c>
      <c r="M206" s="141">
        <v>0</v>
      </c>
      <c r="N206" s="141">
        <v>0</v>
      </c>
      <c r="O206" s="141">
        <v>0</v>
      </c>
      <c r="P206" s="141">
        <v>568280</v>
      </c>
    </row>
    <row r="207" spans="1:16" ht="12.75">
      <c r="A207" s="141">
        <v>10</v>
      </c>
      <c r="B207" s="141">
        <v>1999</v>
      </c>
      <c r="C207" s="141" t="s">
        <v>433</v>
      </c>
      <c r="D207" s="141">
        <v>0</v>
      </c>
      <c r="E207" s="141">
        <v>0</v>
      </c>
      <c r="F207" s="141">
        <v>0</v>
      </c>
      <c r="G207" s="141">
        <v>0</v>
      </c>
      <c r="H207" s="141">
        <v>0</v>
      </c>
      <c r="I207" s="141">
        <v>0</v>
      </c>
      <c r="J207" s="141">
        <v>0</v>
      </c>
      <c r="K207" s="141">
        <v>0</v>
      </c>
      <c r="L207" s="141">
        <v>0</v>
      </c>
      <c r="M207" s="141">
        <v>0</v>
      </c>
      <c r="N207" s="141">
        <v>0</v>
      </c>
      <c r="O207" s="141">
        <v>0</v>
      </c>
      <c r="P207" s="141">
        <v>0</v>
      </c>
    </row>
    <row r="208" spans="1:16" ht="12.75">
      <c r="A208" s="141">
        <v>10</v>
      </c>
      <c r="B208" s="141">
        <v>1999</v>
      </c>
      <c r="C208" s="141" t="s">
        <v>434</v>
      </c>
      <c r="D208" s="141">
        <v>0</v>
      </c>
      <c r="E208" s="141">
        <v>0</v>
      </c>
      <c r="F208" s="141">
        <v>0</v>
      </c>
      <c r="G208" s="141">
        <v>0</v>
      </c>
      <c r="H208" s="141">
        <v>0</v>
      </c>
      <c r="I208" s="141">
        <v>0</v>
      </c>
      <c r="J208" s="141">
        <v>0</v>
      </c>
      <c r="K208" s="141">
        <v>0</v>
      </c>
      <c r="L208" s="141">
        <v>0</v>
      </c>
      <c r="M208" s="141">
        <v>0</v>
      </c>
      <c r="N208" s="141">
        <v>0</v>
      </c>
      <c r="O208" s="141">
        <v>0</v>
      </c>
      <c r="P208" s="141">
        <v>0</v>
      </c>
    </row>
    <row r="209" spans="1:16" ht="12.75">
      <c r="A209" s="141">
        <v>10</v>
      </c>
      <c r="B209" s="141">
        <v>1999</v>
      </c>
      <c r="C209" s="141" t="s">
        <v>435</v>
      </c>
      <c r="D209" s="141">
        <v>0</v>
      </c>
      <c r="E209" s="141">
        <v>0</v>
      </c>
      <c r="F209" s="141">
        <v>0</v>
      </c>
      <c r="G209" s="141">
        <v>0</v>
      </c>
      <c r="H209" s="141">
        <v>0</v>
      </c>
      <c r="I209" s="141">
        <v>0</v>
      </c>
      <c r="J209" s="141">
        <v>0</v>
      </c>
      <c r="K209" s="141">
        <v>0</v>
      </c>
      <c r="L209" s="141">
        <v>0</v>
      </c>
      <c r="M209" s="141">
        <v>0</v>
      </c>
      <c r="N209" s="141">
        <v>0</v>
      </c>
      <c r="O209" s="141">
        <v>0</v>
      </c>
      <c r="P209" s="141">
        <v>0</v>
      </c>
    </row>
    <row r="210" spans="1:16" ht="12.75">
      <c r="A210" s="141">
        <v>10</v>
      </c>
      <c r="B210" s="141">
        <v>1999</v>
      </c>
      <c r="C210" s="141" t="s">
        <v>436</v>
      </c>
      <c r="D210" s="141">
        <v>0</v>
      </c>
      <c r="E210" s="141">
        <v>0</v>
      </c>
      <c r="F210" s="141">
        <v>0</v>
      </c>
      <c r="G210" s="141">
        <v>0</v>
      </c>
      <c r="H210" s="141">
        <v>0</v>
      </c>
      <c r="I210" s="141">
        <v>0</v>
      </c>
      <c r="J210" s="141">
        <v>0</v>
      </c>
      <c r="K210" s="141">
        <v>0</v>
      </c>
      <c r="L210" s="141">
        <v>0</v>
      </c>
      <c r="M210" s="141">
        <v>0</v>
      </c>
      <c r="N210" s="141">
        <v>0</v>
      </c>
      <c r="O210" s="141">
        <v>0</v>
      </c>
      <c r="P210" s="141">
        <v>0</v>
      </c>
    </row>
    <row r="211" spans="1:16" ht="12.75">
      <c r="A211" s="141">
        <v>10</v>
      </c>
      <c r="B211" s="141">
        <v>1999</v>
      </c>
      <c r="C211" s="141" t="s">
        <v>437</v>
      </c>
      <c r="D211" s="141">
        <v>1</v>
      </c>
      <c r="E211" s="141">
        <v>2</v>
      </c>
      <c r="F211" s="141">
        <v>11</v>
      </c>
      <c r="G211" s="141">
        <v>0</v>
      </c>
      <c r="H211" s="141">
        <v>11</v>
      </c>
      <c r="I211" s="141">
        <v>0</v>
      </c>
      <c r="J211" s="141">
        <v>0</v>
      </c>
      <c r="K211" s="141">
        <v>0</v>
      </c>
      <c r="L211" s="141">
        <v>0</v>
      </c>
      <c r="M211" s="141">
        <v>0</v>
      </c>
      <c r="N211" s="141">
        <v>0</v>
      </c>
      <c r="O211" s="141">
        <v>0</v>
      </c>
      <c r="P211" s="141">
        <v>11</v>
      </c>
    </row>
    <row r="212" spans="1:16" ht="12.75">
      <c r="A212" s="141">
        <v>10</v>
      </c>
      <c r="B212" s="141">
        <v>1999</v>
      </c>
      <c r="C212" s="141" t="s">
        <v>438</v>
      </c>
      <c r="D212" s="141">
        <v>1995361</v>
      </c>
      <c r="E212" s="141">
        <v>11047282</v>
      </c>
      <c r="F212" s="141">
        <v>3752961</v>
      </c>
      <c r="G212" s="141">
        <v>1148230</v>
      </c>
      <c r="H212" s="141">
        <v>2604731</v>
      </c>
      <c r="I212" s="141">
        <v>807874</v>
      </c>
      <c r="J212" s="141">
        <v>2613205</v>
      </c>
      <c r="K212" s="141">
        <v>283580</v>
      </c>
      <c r="L212" s="141">
        <v>1516817</v>
      </c>
      <c r="M212" s="141">
        <v>309585</v>
      </c>
      <c r="N212" s="141">
        <v>149877</v>
      </c>
      <c r="O212" s="141">
        <v>159708</v>
      </c>
      <c r="P212" s="141">
        <v>3048019</v>
      </c>
    </row>
    <row r="213" spans="1:16" ht="12.75">
      <c r="A213" s="141">
        <v>10</v>
      </c>
      <c r="B213" s="141">
        <v>1999</v>
      </c>
      <c r="C213" s="141" t="s">
        <v>439</v>
      </c>
      <c r="D213" s="141">
        <v>0</v>
      </c>
      <c r="E213" s="141">
        <v>0</v>
      </c>
      <c r="F213" s="141">
        <v>0</v>
      </c>
      <c r="G213" s="141">
        <v>0</v>
      </c>
      <c r="H213" s="141">
        <v>0</v>
      </c>
      <c r="I213" s="141">
        <v>0</v>
      </c>
      <c r="J213" s="141">
        <v>0</v>
      </c>
      <c r="K213" s="141">
        <v>0</v>
      </c>
      <c r="L213" s="141">
        <v>0</v>
      </c>
      <c r="M213" s="141">
        <v>0</v>
      </c>
      <c r="N213" s="141">
        <v>0</v>
      </c>
      <c r="O213" s="141">
        <v>0</v>
      </c>
      <c r="P213" s="141">
        <v>0</v>
      </c>
    </row>
    <row r="214" spans="1:16" ht="12.75">
      <c r="A214" s="141">
        <v>10</v>
      </c>
      <c r="B214" s="141">
        <v>1999</v>
      </c>
      <c r="C214" s="141" t="s">
        <v>440</v>
      </c>
      <c r="D214" s="141">
        <v>0</v>
      </c>
      <c r="E214" s="141">
        <v>0</v>
      </c>
      <c r="F214" s="141">
        <v>0</v>
      </c>
      <c r="G214" s="141">
        <v>0</v>
      </c>
      <c r="H214" s="141">
        <v>0</v>
      </c>
      <c r="I214" s="141">
        <v>0</v>
      </c>
      <c r="J214" s="141">
        <v>0</v>
      </c>
      <c r="K214" s="141">
        <v>0</v>
      </c>
      <c r="L214" s="141">
        <v>0</v>
      </c>
      <c r="M214" s="141">
        <v>0</v>
      </c>
      <c r="N214" s="141">
        <v>0</v>
      </c>
      <c r="O214" s="141">
        <v>0</v>
      </c>
      <c r="P214" s="141">
        <v>0</v>
      </c>
    </row>
    <row r="215" spans="1:16" ht="12.75">
      <c r="A215" s="141">
        <v>12</v>
      </c>
      <c r="B215" s="141">
        <v>1999</v>
      </c>
      <c r="C215" s="141" t="s">
        <v>441</v>
      </c>
      <c r="D215" s="141">
        <v>111233490</v>
      </c>
      <c r="E215" s="141">
        <v>598147416</v>
      </c>
      <c r="F215" s="141">
        <v>359473867</v>
      </c>
      <c r="G215" s="141">
        <v>151660842</v>
      </c>
      <c r="H215" s="141">
        <v>207813025</v>
      </c>
      <c r="I215" s="141">
        <v>60293471</v>
      </c>
      <c r="J215" s="141">
        <v>539470735</v>
      </c>
      <c r="K215" s="141">
        <v>50798739</v>
      </c>
      <c r="L215" s="141">
        <v>196717818</v>
      </c>
      <c r="M215" s="141">
        <v>28367226</v>
      </c>
      <c r="N215" s="141">
        <v>16088914</v>
      </c>
      <c r="O215" s="141">
        <v>12278312</v>
      </c>
      <c r="P215" s="141">
        <v>270890076</v>
      </c>
    </row>
    <row r="216" spans="1:16" ht="12.75">
      <c r="A216" s="141">
        <v>10</v>
      </c>
      <c r="B216" s="141">
        <v>1999</v>
      </c>
      <c r="C216" s="141" t="s">
        <v>442</v>
      </c>
      <c r="D216" s="141">
        <v>2336170</v>
      </c>
      <c r="E216" s="141">
        <v>12968558</v>
      </c>
      <c r="F216" s="141">
        <v>4803361</v>
      </c>
      <c r="G216" s="141">
        <v>2173973</v>
      </c>
      <c r="H216" s="141">
        <v>2629388</v>
      </c>
      <c r="I216" s="141">
        <v>426221</v>
      </c>
      <c r="J216" s="141">
        <v>1388041</v>
      </c>
      <c r="K216" s="141">
        <v>302163</v>
      </c>
      <c r="L216" s="141">
        <v>230640</v>
      </c>
      <c r="M216" s="141">
        <v>162710</v>
      </c>
      <c r="N216" s="141">
        <v>108102</v>
      </c>
      <c r="O216" s="141">
        <v>54608</v>
      </c>
      <c r="P216" s="141">
        <v>2986159</v>
      </c>
    </row>
    <row r="217" spans="1:16" ht="12.75">
      <c r="A217" s="141">
        <v>10</v>
      </c>
      <c r="B217" s="141">
        <v>1999</v>
      </c>
      <c r="C217" s="141" t="s">
        <v>443</v>
      </c>
      <c r="D217" s="141">
        <v>3700758</v>
      </c>
      <c r="E217" s="141">
        <v>16783205</v>
      </c>
      <c r="F217" s="141">
        <v>14561599</v>
      </c>
      <c r="G217" s="141">
        <v>7524156</v>
      </c>
      <c r="H217" s="141">
        <v>7037443</v>
      </c>
      <c r="I217" s="141">
        <v>147027</v>
      </c>
      <c r="J217" s="141">
        <v>881014</v>
      </c>
      <c r="K217" s="141">
        <v>565144</v>
      </c>
      <c r="L217" s="141">
        <v>1284708</v>
      </c>
      <c r="M217" s="141">
        <v>865638</v>
      </c>
      <c r="N217" s="141">
        <v>406456</v>
      </c>
      <c r="O217" s="141">
        <v>459182</v>
      </c>
      <c r="P217" s="141">
        <v>8061769</v>
      </c>
    </row>
    <row r="218" spans="1:16" ht="12.75">
      <c r="A218" s="141">
        <v>10</v>
      </c>
      <c r="B218" s="141">
        <v>1999</v>
      </c>
      <c r="C218" s="141" t="s">
        <v>444</v>
      </c>
      <c r="D218" s="141">
        <v>498251</v>
      </c>
      <c r="E218" s="141">
        <v>2704497</v>
      </c>
      <c r="F218" s="141">
        <v>2142429</v>
      </c>
      <c r="G218" s="141">
        <v>938890</v>
      </c>
      <c r="H218" s="141">
        <v>1203539</v>
      </c>
      <c r="I218" s="141">
        <v>70150</v>
      </c>
      <c r="J218" s="141">
        <v>272278</v>
      </c>
      <c r="K218" s="141">
        <v>337580</v>
      </c>
      <c r="L218" s="141">
        <v>1923682</v>
      </c>
      <c r="M218" s="141">
        <v>135806</v>
      </c>
      <c r="N218" s="141">
        <v>729</v>
      </c>
      <c r="O218" s="141">
        <v>135077</v>
      </c>
      <c r="P218" s="141">
        <v>1676196</v>
      </c>
    </row>
    <row r="219" spans="1:16" ht="12.75">
      <c r="A219" s="141">
        <v>10</v>
      </c>
      <c r="B219" s="141">
        <v>1999</v>
      </c>
      <c r="C219" s="141" t="s">
        <v>445</v>
      </c>
      <c r="D219" s="141">
        <v>2676505</v>
      </c>
      <c r="E219" s="141">
        <v>17124903</v>
      </c>
      <c r="F219" s="141">
        <v>13913745</v>
      </c>
      <c r="G219" s="141">
        <v>4545632</v>
      </c>
      <c r="H219" s="141">
        <v>9368113</v>
      </c>
      <c r="I219" s="141">
        <v>187892</v>
      </c>
      <c r="J219" s="141">
        <v>795843</v>
      </c>
      <c r="K219" s="141">
        <v>465814</v>
      </c>
      <c r="L219" s="141">
        <v>579403</v>
      </c>
      <c r="M219" s="141">
        <v>255792</v>
      </c>
      <c r="N219" s="141">
        <v>90383</v>
      </c>
      <c r="O219" s="141">
        <v>165409</v>
      </c>
      <c r="P219" s="141">
        <v>9999336</v>
      </c>
    </row>
    <row r="220" spans="1:16" ht="12.75">
      <c r="A220" s="141">
        <v>10</v>
      </c>
      <c r="B220" s="141">
        <v>1999</v>
      </c>
      <c r="C220" s="141" t="s">
        <v>446</v>
      </c>
      <c r="D220" s="141">
        <v>4705249</v>
      </c>
      <c r="E220" s="141">
        <v>28973105</v>
      </c>
      <c r="F220" s="141">
        <v>19015736</v>
      </c>
      <c r="G220" s="141">
        <v>5258855</v>
      </c>
      <c r="H220" s="141">
        <v>13756881</v>
      </c>
      <c r="I220" s="141">
        <v>492460</v>
      </c>
      <c r="J220" s="141">
        <v>2722905</v>
      </c>
      <c r="K220" s="141">
        <v>997717</v>
      </c>
      <c r="L220" s="141">
        <v>1255642</v>
      </c>
      <c r="M220" s="141">
        <v>247784</v>
      </c>
      <c r="N220" s="141">
        <v>14608</v>
      </c>
      <c r="O220" s="141">
        <v>233176</v>
      </c>
      <c r="P220" s="141">
        <v>14987774</v>
      </c>
    </row>
    <row r="221" spans="1:16" ht="12.75">
      <c r="A221" s="141">
        <v>10</v>
      </c>
      <c r="B221" s="141">
        <v>1999</v>
      </c>
      <c r="C221" s="141" t="s">
        <v>447</v>
      </c>
      <c r="D221" s="141">
        <v>5649623</v>
      </c>
      <c r="E221" s="141">
        <v>29168224</v>
      </c>
      <c r="F221" s="141">
        <v>14664735</v>
      </c>
      <c r="G221" s="141">
        <v>6915036</v>
      </c>
      <c r="H221" s="141">
        <v>7749699</v>
      </c>
      <c r="I221" s="141">
        <v>441026</v>
      </c>
      <c r="J221" s="141">
        <v>3334622</v>
      </c>
      <c r="K221" s="141">
        <v>988207</v>
      </c>
      <c r="L221" s="141">
        <v>464010</v>
      </c>
      <c r="M221" s="141">
        <v>95088</v>
      </c>
      <c r="N221" s="141">
        <v>44975</v>
      </c>
      <c r="O221" s="141">
        <v>50113</v>
      </c>
      <c r="P221" s="141">
        <v>8788019</v>
      </c>
    </row>
    <row r="222" spans="1:16" ht="12.75">
      <c r="A222" s="141">
        <v>10</v>
      </c>
      <c r="B222" s="141">
        <v>1999</v>
      </c>
      <c r="C222" s="141" t="s">
        <v>448</v>
      </c>
      <c r="D222" s="141">
        <v>8723103</v>
      </c>
      <c r="E222" s="141">
        <v>44170576</v>
      </c>
      <c r="F222" s="141">
        <v>32483168</v>
      </c>
      <c r="G222" s="141">
        <v>9893586</v>
      </c>
      <c r="H222" s="141">
        <v>22589582</v>
      </c>
      <c r="I222" s="141">
        <v>580781</v>
      </c>
      <c r="J222" s="141">
        <v>4345815</v>
      </c>
      <c r="K222" s="141">
        <v>1259096</v>
      </c>
      <c r="L222" s="141">
        <v>1955975</v>
      </c>
      <c r="M222" s="141">
        <v>1348400</v>
      </c>
      <c r="N222" s="141">
        <v>978097</v>
      </c>
      <c r="O222" s="141">
        <v>370303</v>
      </c>
      <c r="P222" s="141">
        <v>24218981</v>
      </c>
    </row>
    <row r="223" spans="1:16" ht="12.75">
      <c r="A223" s="141">
        <v>10</v>
      </c>
      <c r="B223" s="141">
        <v>1999</v>
      </c>
      <c r="C223" s="141" t="s">
        <v>449</v>
      </c>
      <c r="D223" s="141">
        <v>13424178</v>
      </c>
      <c r="E223" s="141">
        <v>66811656</v>
      </c>
      <c r="F223" s="141">
        <v>42455405</v>
      </c>
      <c r="G223" s="141">
        <v>12601447</v>
      </c>
      <c r="H223" s="141">
        <v>29853958</v>
      </c>
      <c r="I223" s="141">
        <v>2464370</v>
      </c>
      <c r="J223" s="141">
        <v>9094826</v>
      </c>
      <c r="K223" s="141">
        <v>2514672</v>
      </c>
      <c r="L223" s="141">
        <v>2062146</v>
      </c>
      <c r="M223" s="141">
        <v>301899</v>
      </c>
      <c r="N223" s="141">
        <v>127672</v>
      </c>
      <c r="O223" s="141">
        <v>174227</v>
      </c>
      <c r="P223" s="141">
        <v>32542857</v>
      </c>
    </row>
    <row r="224" spans="1:16" ht="12.75">
      <c r="A224" s="141">
        <v>10</v>
      </c>
      <c r="B224" s="141">
        <v>1999</v>
      </c>
      <c r="C224" s="141" t="s">
        <v>450</v>
      </c>
      <c r="D224" s="141">
        <v>734818</v>
      </c>
      <c r="E224" s="141">
        <v>3923288</v>
      </c>
      <c r="F224" s="141">
        <v>2700926</v>
      </c>
      <c r="G224" s="141">
        <v>882711</v>
      </c>
      <c r="H224" s="141">
        <v>1818215</v>
      </c>
      <c r="I224" s="141">
        <v>228844</v>
      </c>
      <c r="J224" s="141">
        <v>829720</v>
      </c>
      <c r="K224" s="141">
        <v>394949</v>
      </c>
      <c r="L224" s="141">
        <v>110280</v>
      </c>
      <c r="M224" s="141">
        <v>14496</v>
      </c>
      <c r="N224" s="141">
        <v>0</v>
      </c>
      <c r="O224" s="141">
        <v>14496</v>
      </c>
      <c r="P224" s="141">
        <v>2227660</v>
      </c>
    </row>
    <row r="225" spans="1:16" ht="12.75">
      <c r="A225" s="141">
        <v>10</v>
      </c>
      <c r="B225" s="141">
        <v>1999</v>
      </c>
      <c r="C225" s="141" t="s">
        <v>361</v>
      </c>
      <c r="D225" s="141">
        <v>1423595</v>
      </c>
      <c r="E225" s="141">
        <v>8328666</v>
      </c>
      <c r="F225" s="141">
        <v>7867068</v>
      </c>
      <c r="G225" s="141">
        <v>2923265</v>
      </c>
      <c r="H225" s="141">
        <v>4943803</v>
      </c>
      <c r="I225" s="141">
        <v>170975</v>
      </c>
      <c r="J225" s="141">
        <v>736366</v>
      </c>
      <c r="K225" s="141">
        <v>516967</v>
      </c>
      <c r="L225" s="141">
        <v>2312414</v>
      </c>
      <c r="M225" s="141">
        <v>589326</v>
      </c>
      <c r="N225" s="141">
        <v>309353</v>
      </c>
      <c r="O225" s="141">
        <v>279973</v>
      </c>
      <c r="P225" s="141">
        <v>5740743</v>
      </c>
    </row>
    <row r="226" spans="1:16" ht="12.75">
      <c r="A226" s="141">
        <v>10</v>
      </c>
      <c r="B226" s="141">
        <v>1999</v>
      </c>
      <c r="C226" s="141" t="s">
        <v>362</v>
      </c>
      <c r="D226" s="141">
        <v>12415682</v>
      </c>
      <c r="E226" s="141">
        <v>79746636</v>
      </c>
      <c r="F226" s="141">
        <v>38153867</v>
      </c>
      <c r="G226" s="141">
        <v>13675682</v>
      </c>
      <c r="H226" s="141">
        <v>24478185</v>
      </c>
      <c r="I226" s="141">
        <v>3028429</v>
      </c>
      <c r="J226" s="141">
        <v>11907153</v>
      </c>
      <c r="K226" s="141">
        <v>2897219</v>
      </c>
      <c r="L226" s="141">
        <v>2686078</v>
      </c>
      <c r="M226" s="141">
        <v>665706</v>
      </c>
      <c r="N226" s="141">
        <v>236688</v>
      </c>
      <c r="O226" s="141">
        <v>429018</v>
      </c>
      <c r="P226" s="141">
        <v>27804422</v>
      </c>
    </row>
    <row r="227" spans="1:16" ht="12.75">
      <c r="A227" s="141">
        <v>10</v>
      </c>
      <c r="B227" s="141">
        <v>1999</v>
      </c>
      <c r="C227" s="141" t="s">
        <v>363</v>
      </c>
      <c r="D227" s="141">
        <v>3388511</v>
      </c>
      <c r="E227" s="141">
        <v>14864177</v>
      </c>
      <c r="F227" s="141">
        <v>10076582</v>
      </c>
      <c r="G227" s="141">
        <v>4963616</v>
      </c>
      <c r="H227" s="141">
        <v>5112966</v>
      </c>
      <c r="I227" s="141">
        <v>172578</v>
      </c>
      <c r="J227" s="141">
        <v>818891</v>
      </c>
      <c r="K227" s="141">
        <v>439141</v>
      </c>
      <c r="L227" s="141">
        <v>571146</v>
      </c>
      <c r="M227" s="141">
        <v>663935</v>
      </c>
      <c r="N227" s="141">
        <v>571662</v>
      </c>
      <c r="O227" s="141">
        <v>92273</v>
      </c>
      <c r="P227" s="141">
        <v>5644380</v>
      </c>
    </row>
    <row r="228" spans="1:16" ht="12.75">
      <c r="A228" s="141">
        <v>10</v>
      </c>
      <c r="B228" s="141">
        <v>1999</v>
      </c>
      <c r="C228" s="141" t="s">
        <v>364</v>
      </c>
      <c r="D228" s="141">
        <v>171632</v>
      </c>
      <c r="E228" s="141">
        <v>1080609</v>
      </c>
      <c r="F228" s="141">
        <v>639166</v>
      </c>
      <c r="G228" s="141">
        <v>401130</v>
      </c>
      <c r="H228" s="141">
        <v>238036</v>
      </c>
      <c r="I228" s="141">
        <v>0</v>
      </c>
      <c r="J228" s="141">
        <v>0</v>
      </c>
      <c r="K228" s="141">
        <v>0</v>
      </c>
      <c r="L228" s="141">
        <v>0</v>
      </c>
      <c r="M228" s="141">
        <v>0</v>
      </c>
      <c r="N228" s="141">
        <v>0</v>
      </c>
      <c r="O228" s="141">
        <v>0</v>
      </c>
      <c r="P228" s="141">
        <v>238036</v>
      </c>
    </row>
    <row r="229" spans="1:16" ht="12.75">
      <c r="A229" s="141">
        <v>10</v>
      </c>
      <c r="B229" s="141">
        <v>1999</v>
      </c>
      <c r="C229" s="141" t="s">
        <v>365</v>
      </c>
      <c r="D229" s="141">
        <v>887694</v>
      </c>
      <c r="E229" s="141">
        <v>4663397</v>
      </c>
      <c r="F229" s="141">
        <v>4162003</v>
      </c>
      <c r="G229" s="141">
        <v>1267590</v>
      </c>
      <c r="H229" s="141">
        <v>2894413</v>
      </c>
      <c r="I229" s="141">
        <v>141042</v>
      </c>
      <c r="J229" s="141">
        <v>587533</v>
      </c>
      <c r="K229" s="141">
        <v>279925</v>
      </c>
      <c r="L229" s="141">
        <v>2650</v>
      </c>
      <c r="M229" s="141">
        <v>775</v>
      </c>
      <c r="N229" s="141">
        <v>246</v>
      </c>
      <c r="O229" s="141">
        <v>529</v>
      </c>
      <c r="P229" s="141">
        <v>3174867</v>
      </c>
    </row>
    <row r="230" spans="1:16" ht="12.75">
      <c r="A230" s="141">
        <v>10</v>
      </c>
      <c r="B230" s="141">
        <v>1999</v>
      </c>
      <c r="C230" s="141" t="s">
        <v>366</v>
      </c>
      <c r="D230" s="141">
        <v>3049730</v>
      </c>
      <c r="E230" s="141">
        <v>15513927</v>
      </c>
      <c r="F230" s="141">
        <v>11586744</v>
      </c>
      <c r="G230" s="141">
        <v>3651579</v>
      </c>
      <c r="H230" s="141">
        <v>7935165</v>
      </c>
      <c r="I230" s="141">
        <v>264864</v>
      </c>
      <c r="J230" s="141">
        <v>945635</v>
      </c>
      <c r="K230" s="141">
        <v>248236</v>
      </c>
      <c r="L230" s="141">
        <v>71532</v>
      </c>
      <c r="M230" s="141">
        <v>7660</v>
      </c>
      <c r="N230" s="141">
        <v>2044</v>
      </c>
      <c r="O230" s="141">
        <v>5616</v>
      </c>
      <c r="P230" s="141">
        <v>8189017</v>
      </c>
    </row>
    <row r="231" spans="1:16" ht="12.75">
      <c r="A231" s="141">
        <v>10</v>
      </c>
      <c r="B231" s="141">
        <v>1999</v>
      </c>
      <c r="C231" s="141" t="s">
        <v>367</v>
      </c>
      <c r="D231" s="141">
        <v>1699924</v>
      </c>
      <c r="E231" s="141">
        <v>7878279</v>
      </c>
      <c r="F231" s="141">
        <v>3807737</v>
      </c>
      <c r="G231" s="141">
        <v>1519612</v>
      </c>
      <c r="H231" s="141">
        <v>2288125</v>
      </c>
      <c r="I231" s="141">
        <v>79342</v>
      </c>
      <c r="J231" s="141">
        <v>417337</v>
      </c>
      <c r="K231" s="141">
        <v>91778</v>
      </c>
      <c r="L231" s="141">
        <v>0</v>
      </c>
      <c r="M231" s="141">
        <v>0</v>
      </c>
      <c r="N231" s="141">
        <v>0</v>
      </c>
      <c r="O231" s="141">
        <v>0</v>
      </c>
      <c r="P231" s="141">
        <v>2379903</v>
      </c>
    </row>
    <row r="232" spans="1:16" ht="12.75">
      <c r="A232" s="141">
        <v>10</v>
      </c>
      <c r="B232" s="141">
        <v>1999</v>
      </c>
      <c r="C232" s="141" t="s">
        <v>368</v>
      </c>
      <c r="D232" s="141">
        <v>22677179</v>
      </c>
      <c r="E232" s="141">
        <v>273116947</v>
      </c>
      <c r="F232" s="141">
        <v>110891433</v>
      </c>
      <c r="G232" s="141">
        <v>54405862</v>
      </c>
      <c r="H232" s="141">
        <v>56485571</v>
      </c>
      <c r="I232" s="141">
        <v>5146983</v>
      </c>
      <c r="J232" s="141">
        <v>24861407</v>
      </c>
      <c r="K232" s="141">
        <v>5791331</v>
      </c>
      <c r="L232" s="141">
        <v>12010458</v>
      </c>
      <c r="M232" s="141">
        <v>2609768</v>
      </c>
      <c r="N232" s="141">
        <v>2090175</v>
      </c>
      <c r="O232" s="141">
        <v>519593</v>
      </c>
      <c r="P232" s="141">
        <v>62796495</v>
      </c>
    </row>
    <row r="233" spans="1:16" ht="12.75">
      <c r="A233" s="141">
        <v>10</v>
      </c>
      <c r="B233" s="141">
        <v>1999</v>
      </c>
      <c r="C233" s="141" t="s">
        <v>369</v>
      </c>
      <c r="D233" s="141">
        <v>10781498</v>
      </c>
      <c r="E233" s="141">
        <v>63324165</v>
      </c>
      <c r="F233" s="141">
        <v>33088351</v>
      </c>
      <c r="G233" s="141">
        <v>18119091</v>
      </c>
      <c r="H233" s="141">
        <v>14969260</v>
      </c>
      <c r="I233" s="141">
        <v>2260242</v>
      </c>
      <c r="J233" s="141">
        <v>7509091</v>
      </c>
      <c r="K233" s="141">
        <v>2608451</v>
      </c>
      <c r="L233" s="141">
        <v>1903250</v>
      </c>
      <c r="M233" s="141">
        <v>407377</v>
      </c>
      <c r="N233" s="141">
        <v>149428</v>
      </c>
      <c r="O233" s="141">
        <v>257949</v>
      </c>
      <c r="P233" s="141">
        <v>17835660</v>
      </c>
    </row>
    <row r="234" spans="1:16" ht="12.75">
      <c r="A234" s="141">
        <v>10</v>
      </c>
      <c r="B234" s="141">
        <v>1999</v>
      </c>
      <c r="C234" s="141" t="s">
        <v>370</v>
      </c>
      <c r="D234" s="141">
        <v>34908179</v>
      </c>
      <c r="E234" s="141">
        <v>193747680</v>
      </c>
      <c r="F234" s="141">
        <v>119988496</v>
      </c>
      <c r="G234" s="141">
        <v>62193316</v>
      </c>
      <c r="H234" s="141">
        <v>57795180</v>
      </c>
      <c r="I234" s="141">
        <v>4065489</v>
      </c>
      <c r="J234" s="141">
        <v>17445141</v>
      </c>
      <c r="K234" s="141">
        <v>5590204</v>
      </c>
      <c r="L234" s="141">
        <v>4781224</v>
      </c>
      <c r="M234" s="141">
        <v>1325032</v>
      </c>
      <c r="N234" s="141">
        <v>568246</v>
      </c>
      <c r="O234" s="141">
        <v>756786</v>
      </c>
      <c r="P234" s="141">
        <v>64142170</v>
      </c>
    </row>
    <row r="235" spans="1:16" ht="12.75">
      <c r="A235" s="141">
        <v>10</v>
      </c>
      <c r="B235" s="141">
        <v>1999</v>
      </c>
      <c r="C235" s="141" t="s">
        <v>371</v>
      </c>
      <c r="D235" s="141">
        <v>9543557</v>
      </c>
      <c r="E235" s="141">
        <v>63326500</v>
      </c>
      <c r="F235" s="141">
        <v>36232150</v>
      </c>
      <c r="G235" s="141">
        <v>16347797</v>
      </c>
      <c r="H235" s="141">
        <v>19884353</v>
      </c>
      <c r="I235" s="141">
        <v>1780184</v>
      </c>
      <c r="J235" s="141">
        <v>9150661</v>
      </c>
      <c r="K235" s="141">
        <v>3512872</v>
      </c>
      <c r="L235" s="141">
        <v>4747272</v>
      </c>
      <c r="M235" s="141">
        <v>1555817</v>
      </c>
      <c r="N235" s="141">
        <v>820372</v>
      </c>
      <c r="O235" s="141">
        <v>735445</v>
      </c>
      <c r="P235" s="141">
        <v>24132670</v>
      </c>
    </row>
    <row r="236" spans="1:16" ht="12.75">
      <c r="A236" s="141">
        <v>10</v>
      </c>
      <c r="B236" s="141">
        <v>1999</v>
      </c>
      <c r="C236" s="141" t="s">
        <v>372</v>
      </c>
      <c r="D236" s="141">
        <v>2810094</v>
      </c>
      <c r="E236" s="141">
        <v>31472446</v>
      </c>
      <c r="F236" s="141">
        <v>9184314</v>
      </c>
      <c r="G236" s="141">
        <v>4550491</v>
      </c>
      <c r="H236" s="141">
        <v>4633823</v>
      </c>
      <c r="I236" s="141">
        <v>546952</v>
      </c>
      <c r="J236" s="141">
        <v>2546908</v>
      </c>
      <c r="K236" s="141">
        <v>830376</v>
      </c>
      <c r="L236" s="141">
        <v>692965</v>
      </c>
      <c r="M236" s="141">
        <v>190081</v>
      </c>
      <c r="N236" s="141">
        <v>91400</v>
      </c>
      <c r="O236" s="141">
        <v>98681</v>
      </c>
      <c r="P236" s="141">
        <v>5562880</v>
      </c>
    </row>
    <row r="237" spans="1:16" ht="12.75">
      <c r="A237" s="141">
        <v>10</v>
      </c>
      <c r="B237" s="141">
        <v>1999</v>
      </c>
      <c r="C237" s="141" t="s">
        <v>373</v>
      </c>
      <c r="D237" s="141">
        <v>2810595</v>
      </c>
      <c r="E237" s="141">
        <v>10290143</v>
      </c>
      <c r="F237" s="141">
        <v>5656605</v>
      </c>
      <c r="G237" s="141">
        <v>2651349</v>
      </c>
      <c r="H237" s="141">
        <v>3005256</v>
      </c>
      <c r="I237" s="141">
        <v>323595</v>
      </c>
      <c r="J237" s="141">
        <v>1479690</v>
      </c>
      <c r="K237" s="141">
        <v>808544</v>
      </c>
      <c r="L237" s="141">
        <v>807509</v>
      </c>
      <c r="M237" s="141">
        <v>110121</v>
      </c>
      <c r="N237" s="141">
        <v>687</v>
      </c>
      <c r="O237" s="141">
        <v>109434</v>
      </c>
      <c r="P237" s="141">
        <v>3923234</v>
      </c>
    </row>
    <row r="238" spans="1:16" ht="12.75">
      <c r="A238" s="141">
        <v>10</v>
      </c>
      <c r="B238" s="141">
        <v>1999</v>
      </c>
      <c r="C238" s="141" t="s">
        <v>374</v>
      </c>
      <c r="D238" s="141">
        <v>89002</v>
      </c>
      <c r="E238" s="141">
        <v>305509</v>
      </c>
      <c r="F238" s="141">
        <v>285548</v>
      </c>
      <c r="G238" s="141">
        <v>156140</v>
      </c>
      <c r="H238" s="141">
        <v>129408</v>
      </c>
      <c r="I238" s="141">
        <v>0</v>
      </c>
      <c r="J238" s="141">
        <v>0</v>
      </c>
      <c r="K238" s="141">
        <v>0</v>
      </c>
      <c r="L238" s="141">
        <v>0</v>
      </c>
      <c r="M238" s="141">
        <v>0</v>
      </c>
      <c r="N238" s="141">
        <v>0</v>
      </c>
      <c r="O238" s="141">
        <v>0</v>
      </c>
      <c r="P238" s="141">
        <v>129408</v>
      </c>
    </row>
    <row r="239" spans="1:16" ht="12.75">
      <c r="A239" s="141">
        <v>10</v>
      </c>
      <c r="B239" s="141">
        <v>1999</v>
      </c>
      <c r="C239" s="141" t="s">
        <v>375</v>
      </c>
      <c r="D239" s="141">
        <v>105212</v>
      </c>
      <c r="E239" s="141">
        <v>453384</v>
      </c>
      <c r="F239" s="141">
        <v>375492</v>
      </c>
      <c r="G239" s="141">
        <v>251299</v>
      </c>
      <c r="H239" s="141">
        <v>124193</v>
      </c>
      <c r="I239" s="141">
        <v>44855</v>
      </c>
      <c r="J239" s="141">
        <v>190133</v>
      </c>
      <c r="K239" s="141">
        <v>165120</v>
      </c>
      <c r="L239" s="141">
        <v>48956</v>
      </c>
      <c r="M239" s="141">
        <v>8600</v>
      </c>
      <c r="N239" s="141">
        <v>0</v>
      </c>
      <c r="O239" s="141">
        <v>8600</v>
      </c>
      <c r="P239" s="141">
        <v>297913</v>
      </c>
    </row>
    <row r="240" spans="1:16" ht="12.75">
      <c r="A240" s="141">
        <v>10</v>
      </c>
      <c r="B240" s="141">
        <v>1999</v>
      </c>
      <c r="C240" s="141" t="s">
        <v>376</v>
      </c>
      <c r="D240" s="141">
        <v>11540326</v>
      </c>
      <c r="E240" s="141">
        <v>74886946</v>
      </c>
      <c r="F240" s="141">
        <v>46351526</v>
      </c>
      <c r="G240" s="141">
        <v>23374534</v>
      </c>
      <c r="H240" s="141">
        <v>22976992</v>
      </c>
      <c r="I240" s="141">
        <v>1030353</v>
      </c>
      <c r="J240" s="141">
        <v>3819622</v>
      </c>
      <c r="K240" s="141">
        <v>1636379</v>
      </c>
      <c r="L240" s="141">
        <v>2135202</v>
      </c>
      <c r="M240" s="141">
        <v>869695</v>
      </c>
      <c r="N240" s="141">
        <v>349394</v>
      </c>
      <c r="O240" s="141">
        <v>520301</v>
      </c>
      <c r="P240" s="141">
        <v>25133672</v>
      </c>
    </row>
    <row r="241" spans="1:16" ht="12.75">
      <c r="A241" s="141">
        <v>10</v>
      </c>
      <c r="B241" s="141">
        <v>1999</v>
      </c>
      <c r="C241" s="141" t="s">
        <v>377</v>
      </c>
      <c r="D241" s="141">
        <v>2709119</v>
      </c>
      <c r="E241" s="141">
        <v>8741929</v>
      </c>
      <c r="F241" s="141">
        <v>7586128</v>
      </c>
      <c r="G241" s="141">
        <v>4849836</v>
      </c>
      <c r="H241" s="141">
        <v>2736292</v>
      </c>
      <c r="I241" s="141">
        <v>664019</v>
      </c>
      <c r="J241" s="141">
        <v>1765436</v>
      </c>
      <c r="K241" s="141">
        <v>1207155</v>
      </c>
      <c r="L241" s="141">
        <v>1373288</v>
      </c>
      <c r="M241" s="141">
        <v>632464</v>
      </c>
      <c r="N241" s="141">
        <v>382500</v>
      </c>
      <c r="O241" s="141">
        <v>249964</v>
      </c>
      <c r="P241" s="141">
        <v>4193411</v>
      </c>
    </row>
    <row r="242" spans="1:16" ht="12.75">
      <c r="A242" s="141">
        <v>12</v>
      </c>
      <c r="B242" s="141">
        <v>1999</v>
      </c>
      <c r="C242" s="141" t="s">
        <v>378</v>
      </c>
      <c r="D242" s="141">
        <v>163460184</v>
      </c>
      <c r="E242" s="141">
        <v>1074369352</v>
      </c>
      <c r="F242" s="141">
        <v>592674314</v>
      </c>
      <c r="G242" s="141">
        <v>266036475</v>
      </c>
      <c r="H242" s="141">
        <v>326637839</v>
      </c>
      <c r="I242" s="141">
        <v>24758673</v>
      </c>
      <c r="J242" s="141">
        <v>107846068</v>
      </c>
      <c r="K242" s="141">
        <v>34449040</v>
      </c>
      <c r="L242" s="141">
        <v>44010430</v>
      </c>
      <c r="M242" s="141">
        <v>13063970</v>
      </c>
      <c r="N242" s="141">
        <v>7343217</v>
      </c>
      <c r="O242" s="141">
        <v>5720753</v>
      </c>
      <c r="P242" s="141">
        <v>366807632</v>
      </c>
    </row>
    <row r="243" spans="1:16" ht="12.75">
      <c r="A243" s="141">
        <v>10</v>
      </c>
      <c r="B243" s="141">
        <v>1999</v>
      </c>
      <c r="C243" s="141" t="s">
        <v>379</v>
      </c>
      <c r="D243" s="141">
        <v>198</v>
      </c>
      <c r="E243" s="141">
        <v>1134</v>
      </c>
      <c r="F243" s="141">
        <v>231</v>
      </c>
      <c r="G243" s="141">
        <v>36</v>
      </c>
      <c r="H243" s="141">
        <v>195</v>
      </c>
      <c r="I243" s="141">
        <v>1</v>
      </c>
      <c r="J243" s="141">
        <v>1</v>
      </c>
      <c r="K243" s="141">
        <v>1</v>
      </c>
      <c r="L243" s="141">
        <v>0</v>
      </c>
      <c r="M243" s="141">
        <v>0</v>
      </c>
      <c r="N243" s="141">
        <v>0</v>
      </c>
      <c r="O243" s="141">
        <v>0</v>
      </c>
      <c r="P243" s="141">
        <v>196</v>
      </c>
    </row>
    <row r="244" spans="1:16" ht="12.75">
      <c r="A244" s="141">
        <v>10</v>
      </c>
      <c r="B244" s="141">
        <v>1999</v>
      </c>
      <c r="C244" s="141" t="s">
        <v>380</v>
      </c>
      <c r="D244" s="141">
        <v>533112</v>
      </c>
      <c r="E244" s="141">
        <v>1400986</v>
      </c>
      <c r="F244" s="141">
        <v>6372096</v>
      </c>
      <c r="G244" s="141">
        <v>4175809</v>
      </c>
      <c r="H244" s="141">
        <v>2196287</v>
      </c>
      <c r="I244" s="141">
        <v>90538</v>
      </c>
      <c r="J244" s="141">
        <v>5596459</v>
      </c>
      <c r="K244" s="141">
        <v>284078</v>
      </c>
      <c r="L244" s="141">
        <v>0</v>
      </c>
      <c r="M244" s="141">
        <v>0</v>
      </c>
      <c r="N244" s="141">
        <v>0</v>
      </c>
      <c r="O244" s="141">
        <v>0</v>
      </c>
      <c r="P244" s="141">
        <v>2480365</v>
      </c>
    </row>
    <row r="245" spans="1:16" ht="12.75">
      <c r="A245" s="141">
        <v>10</v>
      </c>
      <c r="B245" s="141">
        <v>1999</v>
      </c>
      <c r="C245" s="141" t="s">
        <v>381</v>
      </c>
      <c r="D245" s="141">
        <v>84951</v>
      </c>
      <c r="E245" s="141">
        <v>278342</v>
      </c>
      <c r="F245" s="141">
        <v>1288751</v>
      </c>
      <c r="G245" s="141">
        <v>1080182</v>
      </c>
      <c r="H245" s="141">
        <v>208569</v>
      </c>
      <c r="I245" s="141">
        <v>6390</v>
      </c>
      <c r="J245" s="141">
        <v>26556</v>
      </c>
      <c r="K245" s="141">
        <v>66942</v>
      </c>
      <c r="L245" s="141">
        <v>0</v>
      </c>
      <c r="M245" s="141">
        <v>0</v>
      </c>
      <c r="N245" s="141">
        <v>0</v>
      </c>
      <c r="O245" s="141">
        <v>0</v>
      </c>
      <c r="P245" s="141">
        <v>275511</v>
      </c>
    </row>
    <row r="246" spans="1:16" ht="12.75">
      <c r="A246" s="141">
        <v>10</v>
      </c>
      <c r="B246" s="141">
        <v>1999</v>
      </c>
      <c r="C246" s="141" t="s">
        <v>382</v>
      </c>
      <c r="D246" s="141">
        <v>565394</v>
      </c>
      <c r="E246" s="141">
        <v>1842342</v>
      </c>
      <c r="F246" s="141">
        <v>5049243</v>
      </c>
      <c r="G246" s="141">
        <v>10252687</v>
      </c>
      <c r="H246" s="141">
        <v>-5203444</v>
      </c>
      <c r="I246" s="141">
        <v>69302</v>
      </c>
      <c r="J246" s="141">
        <v>824586</v>
      </c>
      <c r="K246" s="141">
        <v>762349</v>
      </c>
      <c r="L246" s="141">
        <v>33297</v>
      </c>
      <c r="M246" s="141">
        <v>155654</v>
      </c>
      <c r="N246" s="141">
        <v>151492</v>
      </c>
      <c r="O246" s="141">
        <v>4162</v>
      </c>
      <c r="P246" s="141">
        <v>-4436933</v>
      </c>
    </row>
    <row r="247" spans="1:16" ht="12.75">
      <c r="A247" s="141">
        <v>12</v>
      </c>
      <c r="B247" s="141">
        <v>1999</v>
      </c>
      <c r="C247" s="141" t="s">
        <v>383</v>
      </c>
      <c r="D247" s="141">
        <v>1183655</v>
      </c>
      <c r="E247" s="141">
        <v>3522804</v>
      </c>
      <c r="F247" s="141">
        <v>12710321</v>
      </c>
      <c r="G247" s="141">
        <v>15508714</v>
      </c>
      <c r="H247" s="141">
        <v>-2798393</v>
      </c>
      <c r="I247" s="141">
        <v>166231</v>
      </c>
      <c r="J247" s="141">
        <v>6447602</v>
      </c>
      <c r="K247" s="141">
        <v>1113370</v>
      </c>
      <c r="L247" s="141">
        <v>33297</v>
      </c>
      <c r="M247" s="141">
        <v>155654</v>
      </c>
      <c r="N247" s="141">
        <v>151492</v>
      </c>
      <c r="O247" s="141">
        <v>4162</v>
      </c>
      <c r="P247" s="141">
        <v>-1680861</v>
      </c>
    </row>
    <row r="248" spans="1:16" ht="12.75">
      <c r="A248" s="141">
        <v>11</v>
      </c>
      <c r="B248" s="141">
        <v>1999</v>
      </c>
      <c r="C248" s="141" t="s">
        <v>429</v>
      </c>
      <c r="D248" s="141">
        <v>1761256</v>
      </c>
      <c r="E248" s="141">
        <v>10268936</v>
      </c>
      <c r="F248" s="141">
        <v>2272736</v>
      </c>
      <c r="G248" s="141">
        <v>2333907</v>
      </c>
      <c r="H248" s="141">
        <v>-61171</v>
      </c>
      <c r="I248" s="141">
        <v>1474928</v>
      </c>
      <c r="J248" s="141">
        <v>9081767</v>
      </c>
      <c r="K248" s="141">
        <v>2166946</v>
      </c>
      <c r="L248" s="141">
        <v>478</v>
      </c>
      <c r="M248" s="141">
        <v>191</v>
      </c>
      <c r="N248" s="141">
        <v>0</v>
      </c>
      <c r="O248" s="141">
        <v>191</v>
      </c>
      <c r="P248" s="141">
        <v>2105966</v>
      </c>
    </row>
    <row r="249" spans="1:16" ht="12.75">
      <c r="A249" s="141">
        <v>10</v>
      </c>
      <c r="B249" s="141">
        <v>1999</v>
      </c>
      <c r="C249" s="141" t="s">
        <v>430</v>
      </c>
      <c r="D249" s="141">
        <v>0</v>
      </c>
      <c r="E249" s="141">
        <v>0</v>
      </c>
      <c r="F249" s="141">
        <v>0</v>
      </c>
      <c r="G249" s="141">
        <v>0</v>
      </c>
      <c r="H249" s="141">
        <v>0</v>
      </c>
      <c r="I249" s="141">
        <v>0</v>
      </c>
      <c r="J249" s="141">
        <v>0</v>
      </c>
      <c r="K249" s="141">
        <v>0</v>
      </c>
      <c r="L249" s="141">
        <v>0</v>
      </c>
      <c r="M249" s="141">
        <v>0</v>
      </c>
      <c r="N249" s="141">
        <v>0</v>
      </c>
      <c r="O249" s="141">
        <v>0</v>
      </c>
      <c r="P249" s="141">
        <v>0</v>
      </c>
    </row>
    <row r="250" spans="1:16" ht="12.75">
      <c r="A250" s="141">
        <v>10</v>
      </c>
      <c r="B250" s="141">
        <v>1999</v>
      </c>
      <c r="C250" s="141" t="s">
        <v>433</v>
      </c>
      <c r="D250" s="141">
        <v>0</v>
      </c>
      <c r="E250" s="141">
        <v>0</v>
      </c>
      <c r="F250" s="141">
        <v>0</v>
      </c>
      <c r="G250" s="141">
        <v>0</v>
      </c>
      <c r="H250" s="141">
        <v>0</v>
      </c>
      <c r="I250" s="141">
        <v>0</v>
      </c>
      <c r="J250" s="141">
        <v>0</v>
      </c>
      <c r="K250" s="141">
        <v>0</v>
      </c>
      <c r="L250" s="141">
        <v>0</v>
      </c>
      <c r="M250" s="141">
        <v>0</v>
      </c>
      <c r="N250" s="141">
        <v>0</v>
      </c>
      <c r="O250" s="141">
        <v>0</v>
      </c>
      <c r="P250" s="141">
        <v>0</v>
      </c>
    </row>
    <row r="251" spans="1:16" ht="12.75">
      <c r="A251" s="141">
        <v>10</v>
      </c>
      <c r="B251" s="141">
        <v>1999</v>
      </c>
      <c r="C251" s="141" t="s">
        <v>434</v>
      </c>
      <c r="D251" s="141">
        <v>0</v>
      </c>
      <c r="E251" s="141">
        <v>0</v>
      </c>
      <c r="F251" s="141">
        <v>0</v>
      </c>
      <c r="G251" s="141">
        <v>0</v>
      </c>
      <c r="H251" s="141">
        <v>0</v>
      </c>
      <c r="I251" s="141">
        <v>0</v>
      </c>
      <c r="J251" s="141">
        <v>0</v>
      </c>
      <c r="K251" s="141">
        <v>0</v>
      </c>
      <c r="L251" s="141">
        <v>0</v>
      </c>
      <c r="M251" s="141">
        <v>0</v>
      </c>
      <c r="N251" s="141">
        <v>0</v>
      </c>
      <c r="O251" s="141">
        <v>0</v>
      </c>
      <c r="P251" s="141">
        <v>0</v>
      </c>
    </row>
    <row r="252" spans="1:16" ht="12.75">
      <c r="A252" s="141">
        <v>10</v>
      </c>
      <c r="B252" s="141">
        <v>1999</v>
      </c>
      <c r="C252" s="141" t="s">
        <v>435</v>
      </c>
      <c r="D252" s="141">
        <v>0</v>
      </c>
      <c r="E252" s="141">
        <v>0</v>
      </c>
      <c r="F252" s="141">
        <v>0</v>
      </c>
      <c r="G252" s="141">
        <v>0</v>
      </c>
      <c r="H252" s="141">
        <v>0</v>
      </c>
      <c r="I252" s="141">
        <v>0</v>
      </c>
      <c r="J252" s="141">
        <v>0</v>
      </c>
      <c r="K252" s="141">
        <v>0</v>
      </c>
      <c r="L252" s="141">
        <v>0</v>
      </c>
      <c r="M252" s="141">
        <v>0</v>
      </c>
      <c r="N252" s="141">
        <v>0</v>
      </c>
      <c r="O252" s="141">
        <v>0</v>
      </c>
      <c r="P252" s="141">
        <v>0</v>
      </c>
    </row>
    <row r="253" spans="1:16" ht="12.75">
      <c r="A253" s="141">
        <v>10</v>
      </c>
      <c r="B253" s="141">
        <v>1999</v>
      </c>
      <c r="C253" s="141" t="s">
        <v>436</v>
      </c>
      <c r="D253" s="141">
        <v>0</v>
      </c>
      <c r="E253" s="141">
        <v>0</v>
      </c>
      <c r="F253" s="141">
        <v>0</v>
      </c>
      <c r="G253" s="141">
        <v>0</v>
      </c>
      <c r="H253" s="141">
        <v>0</v>
      </c>
      <c r="I253" s="141">
        <v>0</v>
      </c>
      <c r="J253" s="141">
        <v>0</v>
      </c>
      <c r="K253" s="141">
        <v>0</v>
      </c>
      <c r="L253" s="141">
        <v>0</v>
      </c>
      <c r="M253" s="141">
        <v>0</v>
      </c>
      <c r="N253" s="141">
        <v>0</v>
      </c>
      <c r="O253" s="141">
        <v>0</v>
      </c>
      <c r="P253" s="141">
        <v>0</v>
      </c>
    </row>
    <row r="254" spans="1:16" ht="12.75">
      <c r="A254" s="141">
        <v>10</v>
      </c>
      <c r="B254" s="141">
        <v>1999</v>
      </c>
      <c r="C254" s="141" t="s">
        <v>437</v>
      </c>
      <c r="D254" s="141">
        <v>0</v>
      </c>
      <c r="E254" s="141">
        <v>0</v>
      </c>
      <c r="F254" s="141">
        <v>0</v>
      </c>
      <c r="G254" s="141">
        <v>0</v>
      </c>
      <c r="H254" s="141">
        <v>0</v>
      </c>
      <c r="I254" s="141">
        <v>0</v>
      </c>
      <c r="J254" s="141">
        <v>0</v>
      </c>
      <c r="K254" s="141">
        <v>0</v>
      </c>
      <c r="L254" s="141">
        <v>0</v>
      </c>
      <c r="M254" s="141">
        <v>0</v>
      </c>
      <c r="N254" s="141">
        <v>0</v>
      </c>
      <c r="O254" s="141">
        <v>0</v>
      </c>
      <c r="P254" s="141">
        <v>0</v>
      </c>
    </row>
    <row r="255" spans="1:16" ht="12.75">
      <c r="A255" s="141">
        <v>10</v>
      </c>
      <c r="B255" s="141">
        <v>1999</v>
      </c>
      <c r="C255" s="141" t="s">
        <v>544</v>
      </c>
      <c r="D255" s="141">
        <v>0</v>
      </c>
      <c r="E255" s="141">
        <v>0</v>
      </c>
      <c r="F255" s="141">
        <v>0</v>
      </c>
      <c r="G255" s="141">
        <v>0</v>
      </c>
      <c r="H255" s="141">
        <v>0</v>
      </c>
      <c r="I255" s="141">
        <v>0</v>
      </c>
      <c r="J255" s="141">
        <v>0</v>
      </c>
      <c r="K255" s="141">
        <v>0</v>
      </c>
      <c r="L255" s="141">
        <v>0</v>
      </c>
      <c r="M255" s="141">
        <v>0</v>
      </c>
      <c r="N255" s="141">
        <v>0</v>
      </c>
      <c r="O255" s="141">
        <v>0</v>
      </c>
      <c r="P255" s="141">
        <v>0</v>
      </c>
    </row>
    <row r="256" spans="1:16" ht="12.75">
      <c r="A256" s="141">
        <v>10</v>
      </c>
      <c r="B256" s="141">
        <v>1999</v>
      </c>
      <c r="C256" s="141" t="s">
        <v>438</v>
      </c>
      <c r="D256" s="141">
        <v>1997751</v>
      </c>
      <c r="E256" s="141">
        <v>13023823</v>
      </c>
      <c r="F256" s="141">
        <v>8752245</v>
      </c>
      <c r="G256" s="141">
        <v>3162356</v>
      </c>
      <c r="H256" s="141">
        <v>5589889</v>
      </c>
      <c r="I256" s="141">
        <v>19463</v>
      </c>
      <c r="J256" s="141">
        <v>99691</v>
      </c>
      <c r="K256" s="141">
        <v>35815</v>
      </c>
      <c r="L256" s="141">
        <v>0</v>
      </c>
      <c r="M256" s="141">
        <v>0</v>
      </c>
      <c r="N256" s="141">
        <v>0</v>
      </c>
      <c r="O256" s="141">
        <v>0</v>
      </c>
      <c r="P256" s="141">
        <v>5625704</v>
      </c>
    </row>
    <row r="257" spans="1:16" ht="12.75">
      <c r="A257" s="141">
        <v>10</v>
      </c>
      <c r="B257" s="141">
        <v>1999</v>
      </c>
      <c r="C257" s="141" t="s">
        <v>439</v>
      </c>
      <c r="D257" s="141">
        <v>0</v>
      </c>
      <c r="E257" s="141">
        <v>0</v>
      </c>
      <c r="F257" s="141">
        <v>0</v>
      </c>
      <c r="G257" s="141">
        <v>0</v>
      </c>
      <c r="H257" s="141">
        <v>0</v>
      </c>
      <c r="I257" s="141">
        <v>0</v>
      </c>
      <c r="J257" s="141">
        <v>0</v>
      </c>
      <c r="K257" s="141">
        <v>0</v>
      </c>
      <c r="L257" s="141">
        <v>0</v>
      </c>
      <c r="M257" s="141">
        <v>0</v>
      </c>
      <c r="N257" s="141">
        <v>0</v>
      </c>
      <c r="O257" s="141">
        <v>0</v>
      </c>
      <c r="P257" s="141">
        <v>0</v>
      </c>
    </row>
    <row r="258" spans="1:16" ht="12.75">
      <c r="A258" s="141">
        <v>10</v>
      </c>
      <c r="B258" s="141">
        <v>1999</v>
      </c>
      <c r="C258" s="141" t="s">
        <v>440</v>
      </c>
      <c r="D258" s="141">
        <v>0</v>
      </c>
      <c r="E258" s="141">
        <v>0</v>
      </c>
      <c r="F258" s="141">
        <v>0</v>
      </c>
      <c r="G258" s="141">
        <v>0</v>
      </c>
      <c r="H258" s="141">
        <v>0</v>
      </c>
      <c r="I258" s="141">
        <v>0</v>
      </c>
      <c r="J258" s="141">
        <v>0</v>
      </c>
      <c r="K258" s="141">
        <v>0</v>
      </c>
      <c r="L258" s="141">
        <v>0</v>
      </c>
      <c r="M258" s="141">
        <v>0</v>
      </c>
      <c r="N258" s="141">
        <v>0</v>
      </c>
      <c r="O258" s="141">
        <v>0</v>
      </c>
      <c r="P258" s="141">
        <v>0</v>
      </c>
    </row>
    <row r="259" spans="1:16" ht="12.75">
      <c r="A259" s="141">
        <v>12</v>
      </c>
      <c r="B259" s="141">
        <v>1999</v>
      </c>
      <c r="C259" s="141" t="s">
        <v>384</v>
      </c>
      <c r="D259" s="141">
        <v>3759007</v>
      </c>
      <c r="E259" s="141">
        <v>23292759</v>
      </c>
      <c r="F259" s="141">
        <v>11024981</v>
      </c>
      <c r="G259" s="141">
        <v>5496263</v>
      </c>
      <c r="H259" s="141">
        <v>5528718</v>
      </c>
      <c r="I259" s="141">
        <v>1494391</v>
      </c>
      <c r="J259" s="141">
        <v>9181458</v>
      </c>
      <c r="K259" s="141">
        <v>2202761</v>
      </c>
      <c r="L259" s="141">
        <v>478</v>
      </c>
      <c r="M259" s="141">
        <v>191</v>
      </c>
      <c r="N259" s="141">
        <v>0</v>
      </c>
      <c r="O259" s="141">
        <v>191</v>
      </c>
      <c r="P259" s="141">
        <v>7731670</v>
      </c>
    </row>
    <row r="260" spans="1:16" ht="12.75">
      <c r="A260" s="141">
        <v>11</v>
      </c>
      <c r="B260" s="141">
        <v>1999</v>
      </c>
      <c r="C260" s="141" t="s">
        <v>385</v>
      </c>
      <c r="D260" s="141">
        <v>5257412949</v>
      </c>
      <c r="E260" s="141">
        <v>28185345934</v>
      </c>
      <c r="F260" s="141">
        <v>14472000900</v>
      </c>
      <c r="G260" s="141">
        <v>6344559811</v>
      </c>
      <c r="H260" s="141">
        <v>8127441089</v>
      </c>
      <c r="I260" s="141">
        <v>2666200853</v>
      </c>
      <c r="J260" s="141">
        <v>10654366044</v>
      </c>
      <c r="K260" s="141">
        <v>1564457930</v>
      </c>
      <c r="L260" s="141">
        <v>1379328279</v>
      </c>
      <c r="M260" s="141">
        <v>367989905</v>
      </c>
      <c r="N260" s="141">
        <v>162761440</v>
      </c>
      <c r="O260" s="141">
        <v>205228465</v>
      </c>
      <c r="P260" s="141">
        <v>9897127484</v>
      </c>
    </row>
    <row r="261" spans="1:16" ht="12.75">
      <c r="A261" s="141">
        <v>11</v>
      </c>
      <c r="B261" s="141">
        <v>1999</v>
      </c>
      <c r="C261" s="141" t="s">
        <v>386</v>
      </c>
      <c r="D261" s="141">
        <v>32576173</v>
      </c>
      <c r="E261" s="141">
        <v>177922165</v>
      </c>
      <c r="F261" s="141">
        <v>32574464</v>
      </c>
      <c r="G261" s="141">
        <v>16268146</v>
      </c>
      <c r="H261" s="141">
        <v>16306318</v>
      </c>
      <c r="I261" s="141">
        <v>16006969</v>
      </c>
      <c r="J261" s="141">
        <v>110281520</v>
      </c>
      <c r="K261" s="141">
        <v>11480847</v>
      </c>
      <c r="L261" s="141">
        <v>4425449</v>
      </c>
      <c r="M261" s="141">
        <v>790000</v>
      </c>
      <c r="N261" s="141">
        <v>462513</v>
      </c>
      <c r="O261" s="141">
        <v>327487</v>
      </c>
      <c r="P261" s="141">
        <v>28114652</v>
      </c>
    </row>
    <row r="262" spans="1:16" ht="12.75">
      <c r="A262" s="141">
        <v>13</v>
      </c>
      <c r="B262" s="141">
        <v>1999</v>
      </c>
      <c r="C262" s="141" t="s">
        <v>62</v>
      </c>
      <c r="D262" s="141">
        <v>5289989122</v>
      </c>
      <c r="E262" s="141">
        <v>28363268099</v>
      </c>
      <c r="F262" s="141">
        <v>14504575364</v>
      </c>
      <c r="G262" s="141">
        <v>6360827957</v>
      </c>
      <c r="H262" s="141">
        <v>8143747407</v>
      </c>
      <c r="I262" s="141">
        <v>2682207822</v>
      </c>
      <c r="J262" s="141">
        <v>10764647564</v>
      </c>
      <c r="K262" s="141">
        <v>1575938777</v>
      </c>
      <c r="L262" s="141">
        <v>1383753728</v>
      </c>
      <c r="M262" s="141">
        <v>368779905</v>
      </c>
      <c r="N262" s="141">
        <v>163223953</v>
      </c>
      <c r="O262" s="141">
        <v>205555952</v>
      </c>
      <c r="P262" s="141">
        <v>9925242136</v>
      </c>
    </row>
    <row r="263" spans="1:11" ht="12.75">
      <c r="A263" s="141">
        <v>2</v>
      </c>
      <c r="B263" s="141">
        <v>1999</v>
      </c>
      <c r="C263" s="141" t="s">
        <v>57</v>
      </c>
      <c r="D263" s="141">
        <v>0</v>
      </c>
      <c r="E263" s="141" t="s">
        <v>58</v>
      </c>
      <c r="F263" s="141">
        <v>1</v>
      </c>
      <c r="G263" s="141" t="s">
        <v>59</v>
      </c>
      <c r="H263" s="141">
        <v>1</v>
      </c>
      <c r="I263" s="141" t="s">
        <v>60</v>
      </c>
      <c r="J263" s="141" t="s">
        <v>61</v>
      </c>
      <c r="K263" s="141">
        <v>2</v>
      </c>
    </row>
    <row r="264" spans="1:16" ht="12.75">
      <c r="A264" s="141">
        <v>10</v>
      </c>
      <c r="B264" s="141">
        <v>1999</v>
      </c>
      <c r="C264" s="141" t="s">
        <v>621</v>
      </c>
      <c r="D264" s="141">
        <v>0</v>
      </c>
      <c r="E264" s="141">
        <v>0</v>
      </c>
      <c r="F264" s="141">
        <v>0</v>
      </c>
      <c r="G264" s="141">
        <v>0</v>
      </c>
      <c r="H264" s="141">
        <v>0</v>
      </c>
      <c r="I264" s="141">
        <v>0</v>
      </c>
      <c r="J264" s="141">
        <v>0</v>
      </c>
      <c r="K264" s="141">
        <v>0</v>
      </c>
      <c r="L264" s="141">
        <v>0</v>
      </c>
      <c r="M264" s="141">
        <v>0</v>
      </c>
      <c r="N264" s="141">
        <v>0</v>
      </c>
      <c r="O264" s="141">
        <v>0</v>
      </c>
      <c r="P264" s="141">
        <v>0</v>
      </c>
    </row>
    <row r="265" spans="1:16" ht="12.75">
      <c r="A265" s="141">
        <v>10</v>
      </c>
      <c r="B265" s="141">
        <v>1999</v>
      </c>
      <c r="C265" s="141" t="s">
        <v>623</v>
      </c>
      <c r="D265" s="141">
        <v>0</v>
      </c>
      <c r="E265" s="141">
        <v>0</v>
      </c>
      <c r="F265" s="141">
        <v>0</v>
      </c>
      <c r="G265" s="141">
        <v>0</v>
      </c>
      <c r="H265" s="141">
        <v>0</v>
      </c>
      <c r="I265" s="141">
        <v>0</v>
      </c>
      <c r="J265" s="141">
        <v>0</v>
      </c>
      <c r="K265" s="141">
        <v>0</v>
      </c>
      <c r="L265" s="141">
        <v>0</v>
      </c>
      <c r="M265" s="141">
        <v>0</v>
      </c>
      <c r="N265" s="141">
        <v>0</v>
      </c>
      <c r="O265" s="141">
        <v>0</v>
      </c>
      <c r="P265" s="141">
        <v>0</v>
      </c>
    </row>
    <row r="266" spans="1:16" ht="12.75">
      <c r="A266" s="141">
        <v>10</v>
      </c>
      <c r="B266" s="141">
        <v>1999</v>
      </c>
      <c r="C266" s="141" t="s">
        <v>624</v>
      </c>
      <c r="D266" s="141">
        <v>0</v>
      </c>
      <c r="E266" s="141">
        <v>0</v>
      </c>
      <c r="F266" s="141">
        <v>0</v>
      </c>
      <c r="G266" s="141">
        <v>0</v>
      </c>
      <c r="H266" s="141">
        <v>0</v>
      </c>
      <c r="I266" s="141">
        <v>0</v>
      </c>
      <c r="J266" s="141">
        <v>0</v>
      </c>
      <c r="K266" s="141">
        <v>0</v>
      </c>
      <c r="L266" s="141">
        <v>0</v>
      </c>
      <c r="M266" s="141">
        <v>0</v>
      </c>
      <c r="N266" s="141">
        <v>0</v>
      </c>
      <c r="O266" s="141">
        <v>0</v>
      </c>
      <c r="P266" s="141">
        <v>0</v>
      </c>
    </row>
    <row r="267" spans="1:16" ht="12.75">
      <c r="A267" s="141">
        <v>10</v>
      </c>
      <c r="B267" s="141">
        <v>1999</v>
      </c>
      <c r="C267" s="141" t="s">
        <v>625</v>
      </c>
      <c r="D267" s="141">
        <v>0</v>
      </c>
      <c r="E267" s="141">
        <v>0</v>
      </c>
      <c r="F267" s="141">
        <v>0</v>
      </c>
      <c r="G267" s="141">
        <v>0</v>
      </c>
      <c r="H267" s="141">
        <v>0</v>
      </c>
      <c r="I267" s="141">
        <v>0</v>
      </c>
      <c r="J267" s="141">
        <v>0</v>
      </c>
      <c r="K267" s="141">
        <v>0</v>
      </c>
      <c r="L267" s="141">
        <v>0</v>
      </c>
      <c r="M267" s="141">
        <v>0</v>
      </c>
      <c r="N267" s="141">
        <v>0</v>
      </c>
      <c r="O267" s="141">
        <v>0</v>
      </c>
      <c r="P267" s="141">
        <v>0</v>
      </c>
    </row>
    <row r="268" spans="1:16" ht="12.75">
      <c r="A268" s="141">
        <v>10</v>
      </c>
      <c r="B268" s="141">
        <v>1999</v>
      </c>
      <c r="C268" s="141" t="s">
        <v>626</v>
      </c>
      <c r="D268" s="141">
        <v>0</v>
      </c>
      <c r="E268" s="141">
        <v>0</v>
      </c>
      <c r="F268" s="141">
        <v>0</v>
      </c>
      <c r="G268" s="141">
        <v>0</v>
      </c>
      <c r="H268" s="141">
        <v>0</v>
      </c>
      <c r="I268" s="141">
        <v>0</v>
      </c>
      <c r="J268" s="141">
        <v>0</v>
      </c>
      <c r="K268" s="141">
        <v>0</v>
      </c>
      <c r="L268" s="141">
        <v>0</v>
      </c>
      <c r="M268" s="141">
        <v>0</v>
      </c>
      <c r="N268" s="141">
        <v>0</v>
      </c>
      <c r="O268" s="141">
        <v>0</v>
      </c>
      <c r="P268" s="141">
        <v>0</v>
      </c>
    </row>
    <row r="269" spans="1:16" ht="12.75">
      <c r="A269" s="141">
        <v>10</v>
      </c>
      <c r="B269" s="141">
        <v>1999</v>
      </c>
      <c r="C269" s="141" t="s">
        <v>627</v>
      </c>
      <c r="D269" s="141">
        <v>0</v>
      </c>
      <c r="E269" s="141">
        <v>0</v>
      </c>
      <c r="F269" s="141">
        <v>0</v>
      </c>
      <c r="G269" s="141">
        <v>0</v>
      </c>
      <c r="H269" s="141">
        <v>0</v>
      </c>
      <c r="I269" s="141">
        <v>0</v>
      </c>
      <c r="J269" s="141">
        <v>0</v>
      </c>
      <c r="K269" s="141">
        <v>0</v>
      </c>
      <c r="L269" s="141">
        <v>0</v>
      </c>
      <c r="M269" s="141">
        <v>0</v>
      </c>
      <c r="N269" s="141">
        <v>0</v>
      </c>
      <c r="O269" s="141">
        <v>0</v>
      </c>
      <c r="P269" s="141">
        <v>0</v>
      </c>
    </row>
    <row r="270" spans="1:16" ht="12.75">
      <c r="A270" s="141">
        <v>10</v>
      </c>
      <c r="B270" s="141">
        <v>1999</v>
      </c>
      <c r="C270" s="141" t="s">
        <v>628</v>
      </c>
      <c r="D270" s="141">
        <v>0</v>
      </c>
      <c r="E270" s="141">
        <v>0</v>
      </c>
      <c r="F270" s="141">
        <v>0</v>
      </c>
      <c r="G270" s="141">
        <v>0</v>
      </c>
      <c r="H270" s="141">
        <v>0</v>
      </c>
      <c r="I270" s="141">
        <v>0</v>
      </c>
      <c r="J270" s="141">
        <v>0</v>
      </c>
      <c r="K270" s="141">
        <v>0</v>
      </c>
      <c r="L270" s="141">
        <v>0</v>
      </c>
      <c r="M270" s="141">
        <v>0</v>
      </c>
      <c r="N270" s="141">
        <v>0</v>
      </c>
      <c r="O270" s="141">
        <v>0</v>
      </c>
      <c r="P270" s="141">
        <v>0</v>
      </c>
    </row>
    <row r="271" spans="1:16" ht="12.75">
      <c r="A271" s="141">
        <v>10</v>
      </c>
      <c r="B271" s="141">
        <v>1999</v>
      </c>
      <c r="C271" s="141" t="s">
        <v>629</v>
      </c>
      <c r="D271" s="141">
        <v>0</v>
      </c>
      <c r="E271" s="141">
        <v>0</v>
      </c>
      <c r="F271" s="141">
        <v>0</v>
      </c>
      <c r="G271" s="141">
        <v>0</v>
      </c>
      <c r="H271" s="141">
        <v>0</v>
      </c>
      <c r="I271" s="141">
        <v>0</v>
      </c>
      <c r="J271" s="141">
        <v>0</v>
      </c>
      <c r="K271" s="141">
        <v>0</v>
      </c>
      <c r="L271" s="141">
        <v>0</v>
      </c>
      <c r="M271" s="141">
        <v>0</v>
      </c>
      <c r="N271" s="141">
        <v>0</v>
      </c>
      <c r="O271" s="141">
        <v>0</v>
      </c>
      <c r="P271" s="141">
        <v>0</v>
      </c>
    </row>
    <row r="272" spans="1:16" ht="12.75">
      <c r="A272" s="141">
        <v>10</v>
      </c>
      <c r="B272" s="141">
        <v>1999</v>
      </c>
      <c r="C272" s="141" t="s">
        <v>630</v>
      </c>
      <c r="D272" s="141">
        <v>0</v>
      </c>
      <c r="E272" s="141">
        <v>0</v>
      </c>
      <c r="F272" s="141">
        <v>0</v>
      </c>
      <c r="G272" s="141">
        <v>0</v>
      </c>
      <c r="H272" s="141">
        <v>0</v>
      </c>
      <c r="I272" s="141">
        <v>0</v>
      </c>
      <c r="J272" s="141">
        <v>0</v>
      </c>
      <c r="K272" s="141">
        <v>0</v>
      </c>
      <c r="L272" s="141">
        <v>0</v>
      </c>
      <c r="M272" s="141">
        <v>0</v>
      </c>
      <c r="N272" s="141">
        <v>0</v>
      </c>
      <c r="O272" s="141">
        <v>0</v>
      </c>
      <c r="P272" s="141">
        <v>0</v>
      </c>
    </row>
    <row r="273" spans="1:16" ht="12.75">
      <c r="A273" s="141">
        <v>10</v>
      </c>
      <c r="B273" s="141">
        <v>1999</v>
      </c>
      <c r="C273" s="141" t="s">
        <v>631</v>
      </c>
      <c r="D273" s="141">
        <v>0</v>
      </c>
      <c r="E273" s="141">
        <v>0</v>
      </c>
      <c r="F273" s="141">
        <v>0</v>
      </c>
      <c r="G273" s="141">
        <v>0</v>
      </c>
      <c r="H273" s="141">
        <v>0</v>
      </c>
      <c r="I273" s="141">
        <v>0</v>
      </c>
      <c r="J273" s="141">
        <v>0</v>
      </c>
      <c r="K273" s="141">
        <v>0</v>
      </c>
      <c r="L273" s="141">
        <v>0</v>
      </c>
      <c r="M273" s="141">
        <v>0</v>
      </c>
      <c r="N273" s="141">
        <v>0</v>
      </c>
      <c r="O273" s="141">
        <v>0</v>
      </c>
      <c r="P273" s="141">
        <v>0</v>
      </c>
    </row>
    <row r="274" spans="1:16" ht="12.75">
      <c r="A274" s="141">
        <v>10</v>
      </c>
      <c r="B274" s="141">
        <v>1999</v>
      </c>
      <c r="C274" s="141" t="s">
        <v>632</v>
      </c>
      <c r="D274" s="141">
        <v>0</v>
      </c>
      <c r="E274" s="141">
        <v>0</v>
      </c>
      <c r="F274" s="141">
        <v>0</v>
      </c>
      <c r="G274" s="141">
        <v>0</v>
      </c>
      <c r="H274" s="141">
        <v>0</v>
      </c>
      <c r="I274" s="141">
        <v>0</v>
      </c>
      <c r="J274" s="141">
        <v>0</v>
      </c>
      <c r="K274" s="141">
        <v>0</v>
      </c>
      <c r="L274" s="141">
        <v>0</v>
      </c>
      <c r="M274" s="141">
        <v>0</v>
      </c>
      <c r="N274" s="141">
        <v>0</v>
      </c>
      <c r="O274" s="141">
        <v>0</v>
      </c>
      <c r="P274" s="141">
        <v>0</v>
      </c>
    </row>
    <row r="275" spans="1:16" ht="12.75">
      <c r="A275" s="141">
        <v>10</v>
      </c>
      <c r="B275" s="141">
        <v>1999</v>
      </c>
      <c r="C275" s="141" t="s">
        <v>633</v>
      </c>
      <c r="D275" s="141">
        <v>0</v>
      </c>
      <c r="E275" s="141">
        <v>0</v>
      </c>
      <c r="F275" s="141">
        <v>0</v>
      </c>
      <c r="G275" s="141">
        <v>0</v>
      </c>
      <c r="H275" s="141">
        <v>0</v>
      </c>
      <c r="I275" s="141">
        <v>0</v>
      </c>
      <c r="J275" s="141">
        <v>0</v>
      </c>
      <c r="K275" s="141">
        <v>0</v>
      </c>
      <c r="L275" s="141">
        <v>0</v>
      </c>
      <c r="M275" s="141">
        <v>0</v>
      </c>
      <c r="N275" s="141">
        <v>0</v>
      </c>
      <c r="O275" s="141">
        <v>0</v>
      </c>
      <c r="P275" s="141">
        <v>0</v>
      </c>
    </row>
    <row r="276" spans="1:16" ht="12.75">
      <c r="A276" s="141">
        <v>10</v>
      </c>
      <c r="B276" s="141">
        <v>1999</v>
      </c>
      <c r="C276" s="141" t="s">
        <v>634</v>
      </c>
      <c r="D276" s="141">
        <v>0</v>
      </c>
      <c r="E276" s="141">
        <v>0</v>
      </c>
      <c r="F276" s="141">
        <v>0</v>
      </c>
      <c r="G276" s="141">
        <v>0</v>
      </c>
      <c r="H276" s="141">
        <v>0</v>
      </c>
      <c r="I276" s="141">
        <v>0</v>
      </c>
      <c r="J276" s="141">
        <v>0</v>
      </c>
      <c r="K276" s="141">
        <v>0</v>
      </c>
      <c r="L276" s="141">
        <v>0</v>
      </c>
      <c r="M276" s="141">
        <v>0</v>
      </c>
      <c r="N276" s="141">
        <v>0</v>
      </c>
      <c r="O276" s="141">
        <v>0</v>
      </c>
      <c r="P276" s="141">
        <v>0</v>
      </c>
    </row>
    <row r="277" spans="1:16" ht="12.75">
      <c r="A277" s="141">
        <v>10</v>
      </c>
      <c r="B277" s="141">
        <v>1999</v>
      </c>
      <c r="C277" s="141" t="s">
        <v>635</v>
      </c>
      <c r="D277" s="141">
        <v>0</v>
      </c>
      <c r="E277" s="141">
        <v>0</v>
      </c>
      <c r="F277" s="141">
        <v>0</v>
      </c>
      <c r="G277" s="141">
        <v>0</v>
      </c>
      <c r="H277" s="141">
        <v>0</v>
      </c>
      <c r="I277" s="141">
        <v>0</v>
      </c>
      <c r="J277" s="141">
        <v>0</v>
      </c>
      <c r="K277" s="141">
        <v>0</v>
      </c>
      <c r="L277" s="141">
        <v>0</v>
      </c>
      <c r="M277" s="141">
        <v>0</v>
      </c>
      <c r="N277" s="141">
        <v>0</v>
      </c>
      <c r="O277" s="141">
        <v>0</v>
      </c>
      <c r="P277" s="141">
        <v>0</v>
      </c>
    </row>
    <row r="278" spans="1:16" ht="12.75">
      <c r="A278" s="141">
        <v>10</v>
      </c>
      <c r="B278" s="141">
        <v>1999</v>
      </c>
      <c r="C278" s="141" t="s">
        <v>636</v>
      </c>
      <c r="D278" s="141">
        <v>0</v>
      </c>
      <c r="E278" s="141">
        <v>0</v>
      </c>
      <c r="F278" s="141">
        <v>0</v>
      </c>
      <c r="G278" s="141">
        <v>0</v>
      </c>
      <c r="H278" s="141">
        <v>0</v>
      </c>
      <c r="I278" s="141">
        <v>0</v>
      </c>
      <c r="J278" s="141">
        <v>0</v>
      </c>
      <c r="K278" s="141">
        <v>0</v>
      </c>
      <c r="L278" s="141">
        <v>0</v>
      </c>
      <c r="M278" s="141">
        <v>0</v>
      </c>
      <c r="N278" s="141">
        <v>0</v>
      </c>
      <c r="O278" s="141">
        <v>0</v>
      </c>
      <c r="P278" s="141">
        <v>0</v>
      </c>
    </row>
    <row r="279" spans="1:16" ht="12.75">
      <c r="A279" s="141">
        <v>10</v>
      </c>
      <c r="B279" s="141">
        <v>1999</v>
      </c>
      <c r="C279" s="141" t="s">
        <v>637</v>
      </c>
      <c r="D279" s="141">
        <v>0</v>
      </c>
      <c r="E279" s="141">
        <v>0</v>
      </c>
      <c r="F279" s="141">
        <v>0</v>
      </c>
      <c r="G279" s="141">
        <v>0</v>
      </c>
      <c r="H279" s="141">
        <v>0</v>
      </c>
      <c r="I279" s="141">
        <v>0</v>
      </c>
      <c r="J279" s="141">
        <v>0</v>
      </c>
      <c r="K279" s="141">
        <v>0</v>
      </c>
      <c r="L279" s="141">
        <v>0</v>
      </c>
      <c r="M279" s="141">
        <v>0</v>
      </c>
      <c r="N279" s="141">
        <v>0</v>
      </c>
      <c r="O279" s="141">
        <v>0</v>
      </c>
      <c r="P279" s="141">
        <v>0</v>
      </c>
    </row>
    <row r="280" spans="1:16" ht="12.75">
      <c r="A280" s="141">
        <v>10</v>
      </c>
      <c r="B280" s="141">
        <v>1999</v>
      </c>
      <c r="C280" s="141" t="s">
        <v>638</v>
      </c>
      <c r="D280" s="141">
        <v>0</v>
      </c>
      <c r="E280" s="141">
        <v>0</v>
      </c>
      <c r="F280" s="141">
        <v>0</v>
      </c>
      <c r="G280" s="141">
        <v>0</v>
      </c>
      <c r="H280" s="141">
        <v>0</v>
      </c>
      <c r="I280" s="141">
        <v>0</v>
      </c>
      <c r="J280" s="141">
        <v>0</v>
      </c>
      <c r="K280" s="141">
        <v>0</v>
      </c>
      <c r="L280" s="141">
        <v>0</v>
      </c>
      <c r="M280" s="141">
        <v>0</v>
      </c>
      <c r="N280" s="141">
        <v>0</v>
      </c>
      <c r="O280" s="141">
        <v>0</v>
      </c>
      <c r="P280" s="141">
        <v>0</v>
      </c>
    </row>
    <row r="281" spans="1:16" ht="12.75">
      <c r="A281" s="141">
        <v>10</v>
      </c>
      <c r="B281" s="141">
        <v>1999</v>
      </c>
      <c r="C281" s="141" t="s">
        <v>639</v>
      </c>
      <c r="D281" s="141">
        <v>0</v>
      </c>
      <c r="E281" s="141">
        <v>0</v>
      </c>
      <c r="F281" s="141">
        <v>0</v>
      </c>
      <c r="G281" s="141">
        <v>0</v>
      </c>
      <c r="H281" s="141">
        <v>0</v>
      </c>
      <c r="I281" s="141">
        <v>0</v>
      </c>
      <c r="J281" s="141">
        <v>0</v>
      </c>
      <c r="K281" s="141">
        <v>0</v>
      </c>
      <c r="L281" s="141">
        <v>0</v>
      </c>
      <c r="M281" s="141">
        <v>0</v>
      </c>
      <c r="N281" s="141">
        <v>0</v>
      </c>
      <c r="O281" s="141">
        <v>0</v>
      </c>
      <c r="P281" s="141">
        <v>0</v>
      </c>
    </row>
    <row r="282" spans="1:16" ht="12.75">
      <c r="A282" s="141">
        <v>10</v>
      </c>
      <c r="B282" s="141">
        <v>1999</v>
      </c>
      <c r="C282" s="141" t="s">
        <v>640</v>
      </c>
      <c r="D282" s="141">
        <v>0</v>
      </c>
      <c r="E282" s="141">
        <v>0</v>
      </c>
      <c r="F282" s="141">
        <v>0</v>
      </c>
      <c r="G282" s="141">
        <v>0</v>
      </c>
      <c r="H282" s="141">
        <v>0</v>
      </c>
      <c r="I282" s="141">
        <v>0</v>
      </c>
      <c r="J282" s="141">
        <v>0</v>
      </c>
      <c r="K282" s="141">
        <v>0</v>
      </c>
      <c r="L282" s="141">
        <v>0</v>
      </c>
      <c r="M282" s="141">
        <v>0</v>
      </c>
      <c r="N282" s="141">
        <v>0</v>
      </c>
      <c r="O282" s="141">
        <v>0</v>
      </c>
      <c r="P282" s="141">
        <v>0</v>
      </c>
    </row>
    <row r="283" spans="1:16" ht="12.75">
      <c r="A283" s="141">
        <v>10</v>
      </c>
      <c r="B283" s="141">
        <v>1999</v>
      </c>
      <c r="C283" s="141" t="s">
        <v>641</v>
      </c>
      <c r="D283" s="141">
        <v>0</v>
      </c>
      <c r="E283" s="141">
        <v>0</v>
      </c>
      <c r="F283" s="141">
        <v>0</v>
      </c>
      <c r="G283" s="141">
        <v>0</v>
      </c>
      <c r="H283" s="141">
        <v>0</v>
      </c>
      <c r="I283" s="141">
        <v>0</v>
      </c>
      <c r="J283" s="141">
        <v>0</v>
      </c>
      <c r="K283" s="141">
        <v>0</v>
      </c>
      <c r="L283" s="141">
        <v>0</v>
      </c>
      <c r="M283" s="141">
        <v>0</v>
      </c>
      <c r="N283" s="141">
        <v>0</v>
      </c>
      <c r="O283" s="141">
        <v>0</v>
      </c>
      <c r="P283" s="141">
        <v>0</v>
      </c>
    </row>
    <row r="284" spans="1:16" ht="12.75">
      <c r="A284" s="141">
        <v>10</v>
      </c>
      <c r="B284" s="141">
        <v>1999</v>
      </c>
      <c r="C284" s="141" t="s">
        <v>642</v>
      </c>
      <c r="D284" s="141">
        <v>0</v>
      </c>
      <c r="E284" s="141">
        <v>0</v>
      </c>
      <c r="F284" s="141">
        <v>0</v>
      </c>
      <c r="G284" s="141">
        <v>0</v>
      </c>
      <c r="H284" s="141">
        <v>0</v>
      </c>
      <c r="I284" s="141">
        <v>0</v>
      </c>
      <c r="J284" s="141">
        <v>0</v>
      </c>
      <c r="K284" s="141">
        <v>0</v>
      </c>
      <c r="L284" s="141">
        <v>0</v>
      </c>
      <c r="M284" s="141">
        <v>0</v>
      </c>
      <c r="N284" s="141">
        <v>0</v>
      </c>
      <c r="O284" s="141">
        <v>0</v>
      </c>
      <c r="P284" s="141">
        <v>0</v>
      </c>
    </row>
    <row r="285" spans="1:16" ht="12.75">
      <c r="A285" s="141">
        <v>10</v>
      </c>
      <c r="B285" s="141">
        <v>1999</v>
      </c>
      <c r="C285" s="141" t="s">
        <v>643</v>
      </c>
      <c r="D285" s="141">
        <v>0</v>
      </c>
      <c r="E285" s="141">
        <v>0</v>
      </c>
      <c r="F285" s="141">
        <v>0</v>
      </c>
      <c r="G285" s="141">
        <v>0</v>
      </c>
      <c r="H285" s="141">
        <v>0</v>
      </c>
      <c r="I285" s="141">
        <v>0</v>
      </c>
      <c r="J285" s="141">
        <v>0</v>
      </c>
      <c r="K285" s="141">
        <v>0</v>
      </c>
      <c r="L285" s="141">
        <v>0</v>
      </c>
      <c r="M285" s="141">
        <v>0</v>
      </c>
      <c r="N285" s="141">
        <v>0</v>
      </c>
      <c r="O285" s="141">
        <v>0</v>
      </c>
      <c r="P285" s="141">
        <v>0</v>
      </c>
    </row>
    <row r="286" spans="1:16" ht="12.75">
      <c r="A286" s="141">
        <v>10</v>
      </c>
      <c r="B286" s="141">
        <v>1999</v>
      </c>
      <c r="C286" s="141" t="s">
        <v>644</v>
      </c>
      <c r="D286" s="141">
        <v>0</v>
      </c>
      <c r="E286" s="141">
        <v>0</v>
      </c>
      <c r="F286" s="141">
        <v>0</v>
      </c>
      <c r="G286" s="141">
        <v>0</v>
      </c>
      <c r="H286" s="141">
        <v>0</v>
      </c>
      <c r="I286" s="141">
        <v>0</v>
      </c>
      <c r="J286" s="141">
        <v>0</v>
      </c>
      <c r="K286" s="141">
        <v>0</v>
      </c>
      <c r="L286" s="141">
        <v>0</v>
      </c>
      <c r="M286" s="141">
        <v>0</v>
      </c>
      <c r="N286" s="141">
        <v>0</v>
      </c>
      <c r="O286" s="141">
        <v>0</v>
      </c>
      <c r="P286" s="141">
        <v>0</v>
      </c>
    </row>
    <row r="287" spans="1:16" ht="12.75">
      <c r="A287" s="141">
        <v>10</v>
      </c>
      <c r="B287" s="141">
        <v>1999</v>
      </c>
      <c r="C287" s="141" t="s">
        <v>645</v>
      </c>
      <c r="D287" s="141">
        <v>0</v>
      </c>
      <c r="E287" s="141">
        <v>0</v>
      </c>
      <c r="F287" s="141">
        <v>0</v>
      </c>
      <c r="G287" s="141">
        <v>0</v>
      </c>
      <c r="H287" s="141">
        <v>0</v>
      </c>
      <c r="I287" s="141">
        <v>0</v>
      </c>
      <c r="J287" s="141">
        <v>0</v>
      </c>
      <c r="K287" s="141">
        <v>0</v>
      </c>
      <c r="L287" s="141">
        <v>0</v>
      </c>
      <c r="M287" s="141">
        <v>0</v>
      </c>
      <c r="N287" s="141">
        <v>0</v>
      </c>
      <c r="O287" s="141">
        <v>0</v>
      </c>
      <c r="P287" s="141">
        <v>0</v>
      </c>
    </row>
    <row r="288" spans="1:16" ht="12.75">
      <c r="A288" s="141">
        <v>10</v>
      </c>
      <c r="B288" s="141">
        <v>1999</v>
      </c>
      <c r="C288" s="141" t="s">
        <v>646</v>
      </c>
      <c r="D288" s="141">
        <v>0</v>
      </c>
      <c r="E288" s="141">
        <v>0</v>
      </c>
      <c r="F288" s="141">
        <v>0</v>
      </c>
      <c r="G288" s="141">
        <v>0</v>
      </c>
      <c r="H288" s="141">
        <v>0</v>
      </c>
      <c r="I288" s="141">
        <v>0</v>
      </c>
      <c r="J288" s="141">
        <v>0</v>
      </c>
      <c r="K288" s="141">
        <v>0</v>
      </c>
      <c r="L288" s="141">
        <v>0</v>
      </c>
      <c r="M288" s="141">
        <v>0</v>
      </c>
      <c r="N288" s="141">
        <v>0</v>
      </c>
      <c r="O288" s="141">
        <v>0</v>
      </c>
      <c r="P288" s="141">
        <v>0</v>
      </c>
    </row>
    <row r="289" spans="1:16" ht="12.75">
      <c r="A289" s="141">
        <v>12</v>
      </c>
      <c r="B289" s="141">
        <v>1999</v>
      </c>
      <c r="C289" s="141" t="s">
        <v>647</v>
      </c>
      <c r="D289" s="141">
        <v>0</v>
      </c>
      <c r="E289" s="141">
        <v>0</v>
      </c>
      <c r="F289" s="141">
        <v>0</v>
      </c>
      <c r="G289" s="141">
        <v>0</v>
      </c>
      <c r="H289" s="141">
        <v>0</v>
      </c>
      <c r="I289" s="141">
        <v>0</v>
      </c>
      <c r="J289" s="141">
        <v>0</v>
      </c>
      <c r="K289" s="141">
        <v>0</v>
      </c>
      <c r="L289" s="141">
        <v>0</v>
      </c>
      <c r="M289" s="141">
        <v>0</v>
      </c>
      <c r="N289" s="141">
        <v>0</v>
      </c>
      <c r="O289" s="141">
        <v>0</v>
      </c>
      <c r="P289" s="141">
        <v>0</v>
      </c>
    </row>
    <row r="290" spans="1:16" ht="12.75">
      <c r="A290" s="141">
        <v>10</v>
      </c>
      <c r="B290" s="141">
        <v>1999</v>
      </c>
      <c r="C290" s="141" t="s">
        <v>648</v>
      </c>
      <c r="D290" s="141">
        <v>0</v>
      </c>
      <c r="E290" s="141">
        <v>0</v>
      </c>
      <c r="F290" s="141">
        <v>0</v>
      </c>
      <c r="G290" s="141">
        <v>0</v>
      </c>
      <c r="H290" s="141">
        <v>0</v>
      </c>
      <c r="I290" s="141">
        <v>0</v>
      </c>
      <c r="J290" s="141">
        <v>0</v>
      </c>
      <c r="K290" s="141">
        <v>0</v>
      </c>
      <c r="L290" s="141">
        <v>0</v>
      </c>
      <c r="M290" s="141">
        <v>0</v>
      </c>
      <c r="N290" s="141">
        <v>0</v>
      </c>
      <c r="O290" s="141">
        <v>0</v>
      </c>
      <c r="P290" s="141">
        <v>0</v>
      </c>
    </row>
    <row r="291" spans="1:16" ht="12.75">
      <c r="A291" s="141">
        <v>10</v>
      </c>
      <c r="B291" s="141">
        <v>1999</v>
      </c>
      <c r="C291" s="141" t="s">
        <v>549</v>
      </c>
      <c r="D291" s="141">
        <v>0</v>
      </c>
      <c r="E291" s="141">
        <v>0</v>
      </c>
      <c r="F291" s="141">
        <v>0</v>
      </c>
      <c r="G291" s="141">
        <v>0</v>
      </c>
      <c r="H291" s="141">
        <v>0</v>
      </c>
      <c r="I291" s="141">
        <v>0</v>
      </c>
      <c r="J291" s="141">
        <v>0</v>
      </c>
      <c r="K291" s="141">
        <v>0</v>
      </c>
      <c r="L291" s="141">
        <v>0</v>
      </c>
      <c r="M291" s="141">
        <v>0</v>
      </c>
      <c r="N291" s="141">
        <v>0</v>
      </c>
      <c r="O291" s="141">
        <v>0</v>
      </c>
      <c r="P291" s="141">
        <v>0</v>
      </c>
    </row>
    <row r="292" spans="1:16" ht="12.75">
      <c r="A292" s="141">
        <v>10</v>
      </c>
      <c r="B292" s="141">
        <v>1999</v>
      </c>
      <c r="C292" s="141" t="s">
        <v>550</v>
      </c>
      <c r="D292" s="141">
        <v>0</v>
      </c>
      <c r="E292" s="141">
        <v>0</v>
      </c>
      <c r="F292" s="141">
        <v>0</v>
      </c>
      <c r="G292" s="141">
        <v>0</v>
      </c>
      <c r="H292" s="141">
        <v>0</v>
      </c>
      <c r="I292" s="141">
        <v>0</v>
      </c>
      <c r="J292" s="141">
        <v>0</v>
      </c>
      <c r="K292" s="141">
        <v>0</v>
      </c>
      <c r="L292" s="141">
        <v>0</v>
      </c>
      <c r="M292" s="141">
        <v>0</v>
      </c>
      <c r="N292" s="141">
        <v>0</v>
      </c>
      <c r="O292" s="141">
        <v>0</v>
      </c>
      <c r="P292" s="141">
        <v>0</v>
      </c>
    </row>
    <row r="293" spans="1:16" ht="12.75">
      <c r="A293" s="141">
        <v>10</v>
      </c>
      <c r="B293" s="141">
        <v>1999</v>
      </c>
      <c r="C293" s="141" t="s">
        <v>551</v>
      </c>
      <c r="D293" s="141">
        <v>0</v>
      </c>
      <c r="E293" s="141">
        <v>0</v>
      </c>
      <c r="F293" s="141">
        <v>0</v>
      </c>
      <c r="G293" s="141">
        <v>0</v>
      </c>
      <c r="H293" s="141">
        <v>0</v>
      </c>
      <c r="I293" s="141">
        <v>0</v>
      </c>
      <c r="J293" s="141">
        <v>0</v>
      </c>
      <c r="K293" s="141">
        <v>0</v>
      </c>
      <c r="L293" s="141">
        <v>0</v>
      </c>
      <c r="M293" s="141">
        <v>0</v>
      </c>
      <c r="N293" s="141">
        <v>0</v>
      </c>
      <c r="O293" s="141">
        <v>0</v>
      </c>
      <c r="P293" s="141">
        <v>0</v>
      </c>
    </row>
    <row r="294" spans="1:16" ht="12.75">
      <c r="A294" s="141">
        <v>10</v>
      </c>
      <c r="B294" s="141">
        <v>1999</v>
      </c>
      <c r="C294" s="141" t="s">
        <v>552</v>
      </c>
      <c r="D294" s="141">
        <v>0</v>
      </c>
      <c r="E294" s="141">
        <v>0</v>
      </c>
      <c r="F294" s="141">
        <v>0</v>
      </c>
      <c r="G294" s="141">
        <v>0</v>
      </c>
      <c r="H294" s="141">
        <v>0</v>
      </c>
      <c r="I294" s="141">
        <v>0</v>
      </c>
      <c r="J294" s="141">
        <v>0</v>
      </c>
      <c r="K294" s="141">
        <v>0</v>
      </c>
      <c r="L294" s="141">
        <v>0</v>
      </c>
      <c r="M294" s="141">
        <v>0</v>
      </c>
      <c r="N294" s="141">
        <v>0</v>
      </c>
      <c r="O294" s="141">
        <v>0</v>
      </c>
      <c r="P294" s="141">
        <v>0</v>
      </c>
    </row>
    <row r="295" spans="1:16" ht="12.75">
      <c r="A295" s="141">
        <v>10</v>
      </c>
      <c r="B295" s="141">
        <v>1999</v>
      </c>
      <c r="C295" s="141" t="s">
        <v>553</v>
      </c>
      <c r="D295" s="141">
        <v>0</v>
      </c>
      <c r="E295" s="141">
        <v>0</v>
      </c>
      <c r="F295" s="141">
        <v>0</v>
      </c>
      <c r="G295" s="141">
        <v>0</v>
      </c>
      <c r="H295" s="141">
        <v>0</v>
      </c>
      <c r="I295" s="141">
        <v>0</v>
      </c>
      <c r="J295" s="141">
        <v>0</v>
      </c>
      <c r="K295" s="141">
        <v>0</v>
      </c>
      <c r="L295" s="141">
        <v>0</v>
      </c>
      <c r="M295" s="141">
        <v>0</v>
      </c>
      <c r="N295" s="141">
        <v>0</v>
      </c>
      <c r="O295" s="141">
        <v>0</v>
      </c>
      <c r="P295" s="141">
        <v>0</v>
      </c>
    </row>
    <row r="296" spans="1:16" ht="12.75">
      <c r="A296" s="141">
        <v>10</v>
      </c>
      <c r="B296" s="141">
        <v>1999</v>
      </c>
      <c r="C296" s="141" t="s">
        <v>554</v>
      </c>
      <c r="D296" s="141">
        <v>0</v>
      </c>
      <c r="E296" s="141">
        <v>0</v>
      </c>
      <c r="F296" s="141">
        <v>0</v>
      </c>
      <c r="G296" s="141">
        <v>0</v>
      </c>
      <c r="H296" s="141">
        <v>0</v>
      </c>
      <c r="I296" s="141">
        <v>0</v>
      </c>
      <c r="J296" s="141">
        <v>0</v>
      </c>
      <c r="K296" s="141">
        <v>0</v>
      </c>
      <c r="L296" s="141">
        <v>0</v>
      </c>
      <c r="M296" s="141">
        <v>0</v>
      </c>
      <c r="N296" s="141">
        <v>0</v>
      </c>
      <c r="O296" s="141">
        <v>0</v>
      </c>
      <c r="P296" s="141">
        <v>0</v>
      </c>
    </row>
    <row r="297" spans="1:16" ht="12.75">
      <c r="A297" s="141">
        <v>10</v>
      </c>
      <c r="B297" s="141">
        <v>1999</v>
      </c>
      <c r="C297" s="141" t="s">
        <v>555</v>
      </c>
      <c r="D297" s="141">
        <v>0</v>
      </c>
      <c r="E297" s="141">
        <v>0</v>
      </c>
      <c r="F297" s="141">
        <v>0</v>
      </c>
      <c r="G297" s="141">
        <v>0</v>
      </c>
      <c r="H297" s="141">
        <v>0</v>
      </c>
      <c r="I297" s="141">
        <v>0</v>
      </c>
      <c r="J297" s="141">
        <v>0</v>
      </c>
      <c r="K297" s="141">
        <v>0</v>
      </c>
      <c r="L297" s="141">
        <v>0</v>
      </c>
      <c r="M297" s="141">
        <v>0</v>
      </c>
      <c r="N297" s="141">
        <v>0</v>
      </c>
      <c r="O297" s="141">
        <v>0</v>
      </c>
      <c r="P297" s="141">
        <v>0</v>
      </c>
    </row>
    <row r="298" spans="1:16" ht="12.75">
      <c r="A298" s="141">
        <v>10</v>
      </c>
      <c r="B298" s="141">
        <v>1999</v>
      </c>
      <c r="C298" s="141" t="s">
        <v>556</v>
      </c>
      <c r="D298" s="141">
        <v>0</v>
      </c>
      <c r="E298" s="141">
        <v>0</v>
      </c>
      <c r="F298" s="141">
        <v>0</v>
      </c>
      <c r="G298" s="141">
        <v>0</v>
      </c>
      <c r="H298" s="141">
        <v>0</v>
      </c>
      <c r="I298" s="141">
        <v>0</v>
      </c>
      <c r="J298" s="141">
        <v>0</v>
      </c>
      <c r="K298" s="141">
        <v>0</v>
      </c>
      <c r="L298" s="141">
        <v>0</v>
      </c>
      <c r="M298" s="141">
        <v>0</v>
      </c>
      <c r="N298" s="141">
        <v>0</v>
      </c>
      <c r="O298" s="141">
        <v>0</v>
      </c>
      <c r="P298" s="141">
        <v>0</v>
      </c>
    </row>
    <row r="299" spans="1:16" ht="12.75">
      <c r="A299" s="141">
        <v>10</v>
      </c>
      <c r="B299" s="141">
        <v>1999</v>
      </c>
      <c r="C299" s="141" t="s">
        <v>557</v>
      </c>
      <c r="D299" s="141">
        <v>0</v>
      </c>
      <c r="E299" s="141">
        <v>0</v>
      </c>
      <c r="F299" s="141">
        <v>0</v>
      </c>
      <c r="G299" s="141">
        <v>0</v>
      </c>
      <c r="H299" s="141">
        <v>0</v>
      </c>
      <c r="I299" s="141">
        <v>0</v>
      </c>
      <c r="J299" s="141">
        <v>0</v>
      </c>
      <c r="K299" s="141">
        <v>0</v>
      </c>
      <c r="L299" s="141">
        <v>0</v>
      </c>
      <c r="M299" s="141">
        <v>0</v>
      </c>
      <c r="N299" s="141">
        <v>0</v>
      </c>
      <c r="O299" s="141">
        <v>0</v>
      </c>
      <c r="P299" s="141">
        <v>0</v>
      </c>
    </row>
    <row r="300" spans="1:16" ht="12.75">
      <c r="A300" s="141">
        <v>10</v>
      </c>
      <c r="B300" s="141">
        <v>1999</v>
      </c>
      <c r="C300" s="141" t="s">
        <v>558</v>
      </c>
      <c r="D300" s="141">
        <v>0</v>
      </c>
      <c r="E300" s="141">
        <v>0</v>
      </c>
      <c r="F300" s="141">
        <v>0</v>
      </c>
      <c r="G300" s="141">
        <v>0</v>
      </c>
      <c r="H300" s="141">
        <v>0</v>
      </c>
      <c r="I300" s="141">
        <v>0</v>
      </c>
      <c r="J300" s="141">
        <v>0</v>
      </c>
      <c r="K300" s="141">
        <v>0</v>
      </c>
      <c r="L300" s="141">
        <v>0</v>
      </c>
      <c r="M300" s="141">
        <v>0</v>
      </c>
      <c r="N300" s="141">
        <v>0</v>
      </c>
      <c r="O300" s="141">
        <v>0</v>
      </c>
      <c r="P300" s="141">
        <v>0</v>
      </c>
    </row>
    <row r="301" spans="1:16" ht="12.75">
      <c r="A301" s="141">
        <v>10</v>
      </c>
      <c r="B301" s="141">
        <v>1999</v>
      </c>
      <c r="C301" s="141" t="s">
        <v>559</v>
      </c>
      <c r="D301" s="141">
        <v>0</v>
      </c>
      <c r="E301" s="141">
        <v>0</v>
      </c>
      <c r="F301" s="141">
        <v>0</v>
      </c>
      <c r="G301" s="141">
        <v>0</v>
      </c>
      <c r="H301" s="141">
        <v>0</v>
      </c>
      <c r="I301" s="141">
        <v>0</v>
      </c>
      <c r="J301" s="141">
        <v>0</v>
      </c>
      <c r="K301" s="141">
        <v>0</v>
      </c>
      <c r="L301" s="141">
        <v>0</v>
      </c>
      <c r="M301" s="141">
        <v>0</v>
      </c>
      <c r="N301" s="141">
        <v>0</v>
      </c>
      <c r="O301" s="141">
        <v>0</v>
      </c>
      <c r="P301" s="141">
        <v>0</v>
      </c>
    </row>
    <row r="302" spans="1:16" ht="12.75">
      <c r="A302" s="141">
        <v>10</v>
      </c>
      <c r="B302" s="141">
        <v>1999</v>
      </c>
      <c r="C302" s="141" t="s">
        <v>560</v>
      </c>
      <c r="D302" s="141">
        <v>0</v>
      </c>
      <c r="E302" s="141">
        <v>0</v>
      </c>
      <c r="F302" s="141">
        <v>0</v>
      </c>
      <c r="G302" s="141">
        <v>0</v>
      </c>
      <c r="H302" s="141">
        <v>0</v>
      </c>
      <c r="I302" s="141">
        <v>0</v>
      </c>
      <c r="J302" s="141">
        <v>0</v>
      </c>
      <c r="K302" s="141">
        <v>0</v>
      </c>
      <c r="L302" s="141">
        <v>0</v>
      </c>
      <c r="M302" s="141">
        <v>0</v>
      </c>
      <c r="N302" s="141">
        <v>0</v>
      </c>
      <c r="O302" s="141">
        <v>0</v>
      </c>
      <c r="P302" s="141">
        <v>0</v>
      </c>
    </row>
    <row r="303" spans="1:16" ht="12.75">
      <c r="A303" s="141">
        <v>10</v>
      </c>
      <c r="B303" s="141">
        <v>1999</v>
      </c>
      <c r="C303" s="141" t="s">
        <v>561</v>
      </c>
      <c r="D303" s="141">
        <v>0</v>
      </c>
      <c r="E303" s="141">
        <v>0</v>
      </c>
      <c r="F303" s="141">
        <v>0</v>
      </c>
      <c r="G303" s="141">
        <v>0</v>
      </c>
      <c r="H303" s="141">
        <v>0</v>
      </c>
      <c r="I303" s="141">
        <v>0</v>
      </c>
      <c r="J303" s="141">
        <v>0</v>
      </c>
      <c r="K303" s="141">
        <v>0</v>
      </c>
      <c r="L303" s="141">
        <v>0</v>
      </c>
      <c r="M303" s="141">
        <v>0</v>
      </c>
      <c r="N303" s="141">
        <v>0</v>
      </c>
      <c r="O303" s="141">
        <v>0</v>
      </c>
      <c r="P303" s="141">
        <v>0</v>
      </c>
    </row>
    <row r="304" spans="1:16" ht="12.75">
      <c r="A304" s="141">
        <v>10</v>
      </c>
      <c r="B304" s="141">
        <v>1999</v>
      </c>
      <c r="C304" s="141" t="s">
        <v>562</v>
      </c>
      <c r="D304" s="141">
        <v>0</v>
      </c>
      <c r="E304" s="141">
        <v>0</v>
      </c>
      <c r="F304" s="141">
        <v>0</v>
      </c>
      <c r="G304" s="141">
        <v>0</v>
      </c>
      <c r="H304" s="141">
        <v>0</v>
      </c>
      <c r="I304" s="141">
        <v>0</v>
      </c>
      <c r="J304" s="141">
        <v>0</v>
      </c>
      <c r="K304" s="141">
        <v>0</v>
      </c>
      <c r="L304" s="141">
        <v>0</v>
      </c>
      <c r="M304" s="141">
        <v>0</v>
      </c>
      <c r="N304" s="141">
        <v>0</v>
      </c>
      <c r="O304" s="141">
        <v>0</v>
      </c>
      <c r="P304" s="141">
        <v>0</v>
      </c>
    </row>
    <row r="305" spans="1:16" ht="12.75">
      <c r="A305" s="141">
        <v>10</v>
      </c>
      <c r="B305" s="141">
        <v>1999</v>
      </c>
      <c r="C305" s="141" t="s">
        <v>563</v>
      </c>
      <c r="D305" s="141">
        <v>0</v>
      </c>
      <c r="E305" s="141">
        <v>0</v>
      </c>
      <c r="F305" s="141">
        <v>0</v>
      </c>
      <c r="G305" s="141">
        <v>0</v>
      </c>
      <c r="H305" s="141">
        <v>0</v>
      </c>
      <c r="I305" s="141">
        <v>0</v>
      </c>
      <c r="J305" s="141">
        <v>0</v>
      </c>
      <c r="K305" s="141">
        <v>0</v>
      </c>
      <c r="L305" s="141">
        <v>0</v>
      </c>
      <c r="M305" s="141">
        <v>0</v>
      </c>
      <c r="N305" s="141">
        <v>0</v>
      </c>
      <c r="O305" s="141">
        <v>0</v>
      </c>
      <c r="P305" s="141">
        <v>0</v>
      </c>
    </row>
    <row r="306" spans="1:16" ht="12.75">
      <c r="A306" s="141">
        <v>10</v>
      </c>
      <c r="B306" s="141">
        <v>1999</v>
      </c>
      <c r="C306" s="141" t="s">
        <v>564</v>
      </c>
      <c r="D306" s="141">
        <v>0</v>
      </c>
      <c r="E306" s="141">
        <v>0</v>
      </c>
      <c r="F306" s="141">
        <v>0</v>
      </c>
      <c r="G306" s="141">
        <v>0</v>
      </c>
      <c r="H306" s="141">
        <v>0</v>
      </c>
      <c r="I306" s="141">
        <v>0</v>
      </c>
      <c r="J306" s="141">
        <v>0</v>
      </c>
      <c r="K306" s="141">
        <v>0</v>
      </c>
      <c r="L306" s="141">
        <v>0</v>
      </c>
      <c r="M306" s="141">
        <v>0</v>
      </c>
      <c r="N306" s="141">
        <v>0</v>
      </c>
      <c r="O306" s="141">
        <v>0</v>
      </c>
      <c r="P306" s="141">
        <v>0</v>
      </c>
    </row>
    <row r="307" spans="1:16" ht="12.75">
      <c r="A307" s="141">
        <v>10</v>
      </c>
      <c r="B307" s="141">
        <v>1999</v>
      </c>
      <c r="C307" s="141" t="s">
        <v>565</v>
      </c>
      <c r="D307" s="141">
        <v>0</v>
      </c>
      <c r="E307" s="141">
        <v>0</v>
      </c>
      <c r="F307" s="141">
        <v>0</v>
      </c>
      <c r="G307" s="141">
        <v>0</v>
      </c>
      <c r="H307" s="141">
        <v>0</v>
      </c>
      <c r="I307" s="141">
        <v>0</v>
      </c>
      <c r="J307" s="141">
        <v>0</v>
      </c>
      <c r="K307" s="141">
        <v>0</v>
      </c>
      <c r="L307" s="141">
        <v>0</v>
      </c>
      <c r="M307" s="141">
        <v>0</v>
      </c>
      <c r="N307" s="141">
        <v>0</v>
      </c>
      <c r="O307" s="141">
        <v>0</v>
      </c>
      <c r="P307" s="141">
        <v>0</v>
      </c>
    </row>
    <row r="308" spans="1:16" ht="12.75">
      <c r="A308" s="141">
        <v>10</v>
      </c>
      <c r="B308" s="141">
        <v>1999</v>
      </c>
      <c r="C308" s="141" t="s">
        <v>566</v>
      </c>
      <c r="D308" s="141">
        <v>0</v>
      </c>
      <c r="E308" s="141">
        <v>0</v>
      </c>
      <c r="F308" s="141">
        <v>0</v>
      </c>
      <c r="G308" s="141">
        <v>0</v>
      </c>
      <c r="H308" s="141">
        <v>0</v>
      </c>
      <c r="I308" s="141">
        <v>0</v>
      </c>
      <c r="J308" s="141">
        <v>0</v>
      </c>
      <c r="K308" s="141">
        <v>0</v>
      </c>
      <c r="L308" s="141">
        <v>0</v>
      </c>
      <c r="M308" s="141">
        <v>0</v>
      </c>
      <c r="N308" s="141">
        <v>0</v>
      </c>
      <c r="O308" s="141">
        <v>0</v>
      </c>
      <c r="P308" s="141">
        <v>0</v>
      </c>
    </row>
    <row r="309" spans="1:16" ht="12.75">
      <c r="A309" s="141">
        <v>10</v>
      </c>
      <c r="B309" s="141">
        <v>1999</v>
      </c>
      <c r="C309" s="141" t="s">
        <v>567</v>
      </c>
      <c r="D309" s="141">
        <v>0</v>
      </c>
      <c r="E309" s="141">
        <v>0</v>
      </c>
      <c r="F309" s="141">
        <v>0</v>
      </c>
      <c r="G309" s="141">
        <v>0</v>
      </c>
      <c r="H309" s="141">
        <v>0</v>
      </c>
      <c r="I309" s="141">
        <v>0</v>
      </c>
      <c r="J309" s="141">
        <v>0</v>
      </c>
      <c r="K309" s="141">
        <v>0</v>
      </c>
      <c r="L309" s="141">
        <v>0</v>
      </c>
      <c r="M309" s="141">
        <v>0</v>
      </c>
      <c r="N309" s="141">
        <v>0</v>
      </c>
      <c r="O309" s="141">
        <v>0</v>
      </c>
      <c r="P309" s="141">
        <v>0</v>
      </c>
    </row>
    <row r="310" spans="1:16" ht="12.75">
      <c r="A310" s="141">
        <v>10</v>
      </c>
      <c r="B310" s="141">
        <v>1999</v>
      </c>
      <c r="C310" s="141" t="s">
        <v>568</v>
      </c>
      <c r="D310" s="141">
        <v>0</v>
      </c>
      <c r="E310" s="141">
        <v>0</v>
      </c>
      <c r="F310" s="141">
        <v>0</v>
      </c>
      <c r="G310" s="141">
        <v>0</v>
      </c>
      <c r="H310" s="141">
        <v>0</v>
      </c>
      <c r="I310" s="141">
        <v>0</v>
      </c>
      <c r="J310" s="141">
        <v>0</v>
      </c>
      <c r="K310" s="141">
        <v>0</v>
      </c>
      <c r="L310" s="141">
        <v>0</v>
      </c>
      <c r="M310" s="141">
        <v>0</v>
      </c>
      <c r="N310" s="141">
        <v>0</v>
      </c>
      <c r="O310" s="141">
        <v>0</v>
      </c>
      <c r="P310" s="141">
        <v>0</v>
      </c>
    </row>
    <row r="311" spans="1:16" ht="12.75">
      <c r="A311" s="141">
        <v>10</v>
      </c>
      <c r="B311" s="141">
        <v>1999</v>
      </c>
      <c r="C311" s="141" t="s">
        <v>569</v>
      </c>
      <c r="D311" s="141">
        <v>0</v>
      </c>
      <c r="E311" s="141">
        <v>0</v>
      </c>
      <c r="F311" s="141">
        <v>0</v>
      </c>
      <c r="G311" s="141">
        <v>0</v>
      </c>
      <c r="H311" s="141">
        <v>0</v>
      </c>
      <c r="I311" s="141">
        <v>0</v>
      </c>
      <c r="J311" s="141">
        <v>0</v>
      </c>
      <c r="K311" s="141">
        <v>0</v>
      </c>
      <c r="L311" s="141">
        <v>0</v>
      </c>
      <c r="M311" s="141">
        <v>0</v>
      </c>
      <c r="N311" s="141">
        <v>0</v>
      </c>
      <c r="O311" s="141">
        <v>0</v>
      </c>
      <c r="P311" s="141">
        <v>0</v>
      </c>
    </row>
    <row r="312" spans="1:16" ht="12.75">
      <c r="A312" s="141">
        <v>10</v>
      </c>
      <c r="B312" s="141">
        <v>1999</v>
      </c>
      <c r="C312" s="141" t="s">
        <v>570</v>
      </c>
      <c r="D312" s="141">
        <v>0</v>
      </c>
      <c r="E312" s="141">
        <v>0</v>
      </c>
      <c r="F312" s="141">
        <v>0</v>
      </c>
      <c r="G312" s="141">
        <v>0</v>
      </c>
      <c r="H312" s="141">
        <v>0</v>
      </c>
      <c r="I312" s="141">
        <v>0</v>
      </c>
      <c r="J312" s="141">
        <v>0</v>
      </c>
      <c r="K312" s="141">
        <v>0</v>
      </c>
      <c r="L312" s="141">
        <v>0</v>
      </c>
      <c r="M312" s="141">
        <v>0</v>
      </c>
      <c r="N312" s="141">
        <v>0</v>
      </c>
      <c r="O312" s="141">
        <v>0</v>
      </c>
      <c r="P312" s="141">
        <v>0</v>
      </c>
    </row>
    <row r="313" spans="1:16" ht="12.75">
      <c r="A313" s="141">
        <v>10</v>
      </c>
      <c r="B313" s="141">
        <v>1999</v>
      </c>
      <c r="C313" s="141" t="s">
        <v>571</v>
      </c>
      <c r="D313" s="141">
        <v>0</v>
      </c>
      <c r="E313" s="141">
        <v>0</v>
      </c>
      <c r="F313" s="141">
        <v>0</v>
      </c>
      <c r="G313" s="141">
        <v>0</v>
      </c>
      <c r="H313" s="141">
        <v>0</v>
      </c>
      <c r="I313" s="141">
        <v>0</v>
      </c>
      <c r="J313" s="141">
        <v>0</v>
      </c>
      <c r="K313" s="141">
        <v>0</v>
      </c>
      <c r="L313" s="141">
        <v>0</v>
      </c>
      <c r="M313" s="141">
        <v>0</v>
      </c>
      <c r="N313" s="141">
        <v>0</v>
      </c>
      <c r="O313" s="141">
        <v>0</v>
      </c>
      <c r="P313" s="141">
        <v>0</v>
      </c>
    </row>
    <row r="314" spans="1:16" ht="12.75">
      <c r="A314" s="141">
        <v>10</v>
      </c>
      <c r="B314" s="141">
        <v>1999</v>
      </c>
      <c r="C314" s="141" t="s">
        <v>572</v>
      </c>
      <c r="D314" s="141">
        <v>0</v>
      </c>
      <c r="E314" s="141">
        <v>0</v>
      </c>
      <c r="F314" s="141">
        <v>0</v>
      </c>
      <c r="G314" s="141">
        <v>0</v>
      </c>
      <c r="H314" s="141">
        <v>0</v>
      </c>
      <c r="I314" s="141">
        <v>0</v>
      </c>
      <c r="J314" s="141">
        <v>0</v>
      </c>
      <c r="K314" s="141">
        <v>0</v>
      </c>
      <c r="L314" s="141">
        <v>0</v>
      </c>
      <c r="M314" s="141">
        <v>0</v>
      </c>
      <c r="N314" s="141">
        <v>0</v>
      </c>
      <c r="O314" s="141">
        <v>0</v>
      </c>
      <c r="P314" s="141">
        <v>0</v>
      </c>
    </row>
    <row r="315" spans="1:16" ht="12.75">
      <c r="A315" s="141">
        <v>10</v>
      </c>
      <c r="B315" s="141">
        <v>1999</v>
      </c>
      <c r="C315" s="141" t="s">
        <v>573</v>
      </c>
      <c r="D315" s="141">
        <v>0</v>
      </c>
      <c r="E315" s="141">
        <v>0</v>
      </c>
      <c r="F315" s="141">
        <v>0</v>
      </c>
      <c r="G315" s="141">
        <v>0</v>
      </c>
      <c r="H315" s="141">
        <v>0</v>
      </c>
      <c r="I315" s="141">
        <v>0</v>
      </c>
      <c r="J315" s="141">
        <v>0</v>
      </c>
      <c r="K315" s="141">
        <v>0</v>
      </c>
      <c r="L315" s="141">
        <v>0</v>
      </c>
      <c r="M315" s="141">
        <v>0</v>
      </c>
      <c r="N315" s="141">
        <v>0</v>
      </c>
      <c r="O315" s="141">
        <v>0</v>
      </c>
      <c r="P315" s="141">
        <v>0</v>
      </c>
    </row>
    <row r="316" spans="1:16" ht="12.75">
      <c r="A316" s="141">
        <v>10</v>
      </c>
      <c r="B316" s="141">
        <v>1999</v>
      </c>
      <c r="C316" s="141" t="s">
        <v>574</v>
      </c>
      <c r="D316" s="141">
        <v>0</v>
      </c>
      <c r="E316" s="141">
        <v>0</v>
      </c>
      <c r="F316" s="141">
        <v>0</v>
      </c>
      <c r="G316" s="141">
        <v>0</v>
      </c>
      <c r="H316" s="141">
        <v>0</v>
      </c>
      <c r="I316" s="141">
        <v>0</v>
      </c>
      <c r="J316" s="141">
        <v>0</v>
      </c>
      <c r="K316" s="141">
        <v>0</v>
      </c>
      <c r="L316" s="141">
        <v>0</v>
      </c>
      <c r="M316" s="141">
        <v>0</v>
      </c>
      <c r="N316" s="141">
        <v>0</v>
      </c>
      <c r="O316" s="141">
        <v>0</v>
      </c>
      <c r="P316" s="141">
        <v>0</v>
      </c>
    </row>
    <row r="317" spans="1:16" ht="12.75">
      <c r="A317" s="141">
        <v>10</v>
      </c>
      <c r="B317" s="141">
        <v>1999</v>
      </c>
      <c r="C317" s="141" t="s">
        <v>575</v>
      </c>
      <c r="D317" s="141">
        <v>0</v>
      </c>
      <c r="E317" s="141">
        <v>0</v>
      </c>
      <c r="F317" s="141">
        <v>0</v>
      </c>
      <c r="G317" s="141">
        <v>0</v>
      </c>
      <c r="H317" s="141">
        <v>0</v>
      </c>
      <c r="I317" s="141">
        <v>0</v>
      </c>
      <c r="J317" s="141">
        <v>0</v>
      </c>
      <c r="K317" s="141">
        <v>0</v>
      </c>
      <c r="L317" s="141">
        <v>0</v>
      </c>
      <c r="M317" s="141">
        <v>0</v>
      </c>
      <c r="N317" s="141">
        <v>0</v>
      </c>
      <c r="O317" s="141">
        <v>0</v>
      </c>
      <c r="P317" s="141">
        <v>0</v>
      </c>
    </row>
    <row r="318" spans="1:16" ht="12.75">
      <c r="A318" s="141">
        <v>10</v>
      </c>
      <c r="B318" s="141">
        <v>1999</v>
      </c>
      <c r="C318" s="141" t="s">
        <v>576</v>
      </c>
      <c r="D318" s="141">
        <v>0</v>
      </c>
      <c r="E318" s="141">
        <v>0</v>
      </c>
      <c r="F318" s="141">
        <v>0</v>
      </c>
      <c r="G318" s="141">
        <v>0</v>
      </c>
      <c r="H318" s="141">
        <v>0</v>
      </c>
      <c r="I318" s="141">
        <v>0</v>
      </c>
      <c r="J318" s="141">
        <v>0</v>
      </c>
      <c r="K318" s="141">
        <v>0</v>
      </c>
      <c r="L318" s="141">
        <v>0</v>
      </c>
      <c r="M318" s="141">
        <v>0</v>
      </c>
      <c r="N318" s="141">
        <v>0</v>
      </c>
      <c r="O318" s="141">
        <v>0</v>
      </c>
      <c r="P318" s="141">
        <v>0</v>
      </c>
    </row>
    <row r="319" spans="1:16" ht="12.75">
      <c r="A319" s="141">
        <v>10</v>
      </c>
      <c r="B319" s="141">
        <v>1999</v>
      </c>
      <c r="C319" s="141" t="s">
        <v>577</v>
      </c>
      <c r="D319" s="141">
        <v>0</v>
      </c>
      <c r="E319" s="141">
        <v>0</v>
      </c>
      <c r="F319" s="141">
        <v>0</v>
      </c>
      <c r="G319" s="141">
        <v>0</v>
      </c>
      <c r="H319" s="141">
        <v>0</v>
      </c>
      <c r="I319" s="141">
        <v>0</v>
      </c>
      <c r="J319" s="141">
        <v>0</v>
      </c>
      <c r="K319" s="141">
        <v>0</v>
      </c>
      <c r="L319" s="141">
        <v>0</v>
      </c>
      <c r="M319" s="141">
        <v>0</v>
      </c>
      <c r="N319" s="141">
        <v>0</v>
      </c>
      <c r="O319" s="141">
        <v>0</v>
      </c>
      <c r="P319" s="141">
        <v>0</v>
      </c>
    </row>
    <row r="320" spans="1:16" ht="12.75">
      <c r="A320" s="141">
        <v>10</v>
      </c>
      <c r="B320" s="141">
        <v>1999</v>
      </c>
      <c r="C320" s="141" t="s">
        <v>578</v>
      </c>
      <c r="D320" s="141">
        <v>0</v>
      </c>
      <c r="E320" s="141">
        <v>0</v>
      </c>
      <c r="F320" s="141">
        <v>0</v>
      </c>
      <c r="G320" s="141">
        <v>0</v>
      </c>
      <c r="H320" s="141">
        <v>0</v>
      </c>
      <c r="I320" s="141">
        <v>0</v>
      </c>
      <c r="J320" s="141">
        <v>0</v>
      </c>
      <c r="K320" s="141">
        <v>0</v>
      </c>
      <c r="L320" s="141">
        <v>0</v>
      </c>
      <c r="M320" s="141">
        <v>0</v>
      </c>
      <c r="N320" s="141">
        <v>0</v>
      </c>
      <c r="O320" s="141">
        <v>0</v>
      </c>
      <c r="P320" s="141">
        <v>0</v>
      </c>
    </row>
    <row r="321" spans="1:16" ht="12.75">
      <c r="A321" s="141">
        <v>10</v>
      </c>
      <c r="B321" s="141">
        <v>1999</v>
      </c>
      <c r="C321" s="141" t="s">
        <v>579</v>
      </c>
      <c r="D321" s="141">
        <v>0</v>
      </c>
      <c r="E321" s="141">
        <v>0</v>
      </c>
      <c r="F321" s="141">
        <v>0</v>
      </c>
      <c r="G321" s="141">
        <v>0</v>
      </c>
      <c r="H321" s="141">
        <v>0</v>
      </c>
      <c r="I321" s="141">
        <v>0</v>
      </c>
      <c r="J321" s="141">
        <v>0</v>
      </c>
      <c r="K321" s="141">
        <v>0</v>
      </c>
      <c r="L321" s="141">
        <v>0</v>
      </c>
      <c r="M321" s="141">
        <v>0</v>
      </c>
      <c r="N321" s="141">
        <v>0</v>
      </c>
      <c r="O321" s="141">
        <v>0</v>
      </c>
      <c r="P321" s="141">
        <v>0</v>
      </c>
    </row>
    <row r="322" spans="1:16" ht="12.75">
      <c r="A322" s="141">
        <v>10</v>
      </c>
      <c r="B322" s="141">
        <v>1999</v>
      </c>
      <c r="C322" s="141" t="s">
        <v>580</v>
      </c>
      <c r="D322" s="141">
        <v>0</v>
      </c>
      <c r="E322" s="141">
        <v>0</v>
      </c>
      <c r="F322" s="141">
        <v>0</v>
      </c>
      <c r="G322" s="141">
        <v>0</v>
      </c>
      <c r="H322" s="141">
        <v>0</v>
      </c>
      <c r="I322" s="141">
        <v>0</v>
      </c>
      <c r="J322" s="141">
        <v>0</v>
      </c>
      <c r="K322" s="141">
        <v>0</v>
      </c>
      <c r="L322" s="141">
        <v>0</v>
      </c>
      <c r="M322" s="141">
        <v>0</v>
      </c>
      <c r="N322" s="141">
        <v>0</v>
      </c>
      <c r="O322" s="141">
        <v>0</v>
      </c>
      <c r="P322" s="141">
        <v>0</v>
      </c>
    </row>
    <row r="323" spans="1:16" ht="12.75">
      <c r="A323" s="141">
        <v>10</v>
      </c>
      <c r="B323" s="141">
        <v>1999</v>
      </c>
      <c r="C323" s="141" t="s">
        <v>581</v>
      </c>
      <c r="D323" s="141">
        <v>0</v>
      </c>
      <c r="E323" s="141">
        <v>0</v>
      </c>
      <c r="F323" s="141">
        <v>0</v>
      </c>
      <c r="G323" s="141">
        <v>0</v>
      </c>
      <c r="H323" s="141">
        <v>0</v>
      </c>
      <c r="I323" s="141">
        <v>0</v>
      </c>
      <c r="J323" s="141">
        <v>0</v>
      </c>
      <c r="K323" s="141">
        <v>0</v>
      </c>
      <c r="L323" s="141">
        <v>0</v>
      </c>
      <c r="M323" s="141">
        <v>0</v>
      </c>
      <c r="N323" s="141">
        <v>0</v>
      </c>
      <c r="O323" s="141">
        <v>0</v>
      </c>
      <c r="P323" s="141">
        <v>0</v>
      </c>
    </row>
    <row r="324" spans="1:16" ht="12.75">
      <c r="A324" s="141">
        <v>10</v>
      </c>
      <c r="B324" s="141">
        <v>1999</v>
      </c>
      <c r="C324" s="141" t="s">
        <v>582</v>
      </c>
      <c r="D324" s="141">
        <v>0</v>
      </c>
      <c r="E324" s="141">
        <v>0</v>
      </c>
      <c r="F324" s="141">
        <v>0</v>
      </c>
      <c r="G324" s="141">
        <v>0</v>
      </c>
      <c r="H324" s="141">
        <v>0</v>
      </c>
      <c r="I324" s="141">
        <v>0</v>
      </c>
      <c r="J324" s="141">
        <v>0</v>
      </c>
      <c r="K324" s="141">
        <v>0</v>
      </c>
      <c r="L324" s="141">
        <v>0</v>
      </c>
      <c r="M324" s="141">
        <v>0</v>
      </c>
      <c r="N324" s="141">
        <v>0</v>
      </c>
      <c r="O324" s="141">
        <v>0</v>
      </c>
      <c r="P324" s="141">
        <v>0</v>
      </c>
    </row>
    <row r="325" spans="1:16" ht="12.75">
      <c r="A325" s="141">
        <v>10</v>
      </c>
      <c r="B325" s="141">
        <v>1999</v>
      </c>
      <c r="C325" s="141" t="s">
        <v>583</v>
      </c>
      <c r="D325" s="141">
        <v>0</v>
      </c>
      <c r="E325" s="141">
        <v>0</v>
      </c>
      <c r="F325" s="141">
        <v>0</v>
      </c>
      <c r="G325" s="141">
        <v>0</v>
      </c>
      <c r="H325" s="141">
        <v>0</v>
      </c>
      <c r="I325" s="141">
        <v>0</v>
      </c>
      <c r="J325" s="141">
        <v>0</v>
      </c>
      <c r="K325" s="141">
        <v>0</v>
      </c>
      <c r="L325" s="141">
        <v>0</v>
      </c>
      <c r="M325" s="141">
        <v>0</v>
      </c>
      <c r="N325" s="141">
        <v>0</v>
      </c>
      <c r="O325" s="141">
        <v>0</v>
      </c>
      <c r="P325" s="141">
        <v>0</v>
      </c>
    </row>
    <row r="326" spans="1:16" ht="12.75">
      <c r="A326" s="141">
        <v>10</v>
      </c>
      <c r="B326" s="141">
        <v>1999</v>
      </c>
      <c r="C326" s="141" t="s">
        <v>584</v>
      </c>
      <c r="D326" s="141">
        <v>0</v>
      </c>
      <c r="E326" s="141">
        <v>0</v>
      </c>
      <c r="F326" s="141">
        <v>0</v>
      </c>
      <c r="G326" s="141">
        <v>0</v>
      </c>
      <c r="H326" s="141">
        <v>0</v>
      </c>
      <c r="I326" s="141">
        <v>0</v>
      </c>
      <c r="J326" s="141">
        <v>0</v>
      </c>
      <c r="K326" s="141">
        <v>0</v>
      </c>
      <c r="L326" s="141">
        <v>0</v>
      </c>
      <c r="M326" s="141">
        <v>0</v>
      </c>
      <c r="N326" s="141">
        <v>0</v>
      </c>
      <c r="O326" s="141">
        <v>0</v>
      </c>
      <c r="P326" s="141">
        <v>0</v>
      </c>
    </row>
    <row r="327" spans="1:16" ht="12.75">
      <c r="A327" s="141">
        <v>10</v>
      </c>
      <c r="B327" s="141">
        <v>1999</v>
      </c>
      <c r="C327" s="141" t="s">
        <v>585</v>
      </c>
      <c r="D327" s="141">
        <v>0</v>
      </c>
      <c r="E327" s="141">
        <v>0</v>
      </c>
      <c r="F327" s="141">
        <v>0</v>
      </c>
      <c r="G327" s="141">
        <v>0</v>
      </c>
      <c r="H327" s="141">
        <v>0</v>
      </c>
      <c r="I327" s="141">
        <v>0</v>
      </c>
      <c r="J327" s="141">
        <v>0</v>
      </c>
      <c r="K327" s="141">
        <v>0</v>
      </c>
      <c r="L327" s="141">
        <v>0</v>
      </c>
      <c r="M327" s="141">
        <v>0</v>
      </c>
      <c r="N327" s="141">
        <v>0</v>
      </c>
      <c r="O327" s="141">
        <v>0</v>
      </c>
      <c r="P327" s="141">
        <v>0</v>
      </c>
    </row>
    <row r="328" spans="1:16" ht="12.75">
      <c r="A328" s="141">
        <v>10</v>
      </c>
      <c r="B328" s="141">
        <v>1999</v>
      </c>
      <c r="C328" s="141" t="s">
        <v>586</v>
      </c>
      <c r="D328" s="141">
        <v>0</v>
      </c>
      <c r="E328" s="141">
        <v>0</v>
      </c>
      <c r="F328" s="141">
        <v>0</v>
      </c>
      <c r="G328" s="141">
        <v>0</v>
      </c>
      <c r="H328" s="141">
        <v>0</v>
      </c>
      <c r="I328" s="141">
        <v>0</v>
      </c>
      <c r="J328" s="141">
        <v>0</v>
      </c>
      <c r="K328" s="141">
        <v>0</v>
      </c>
      <c r="L328" s="141">
        <v>0</v>
      </c>
      <c r="M328" s="141">
        <v>0</v>
      </c>
      <c r="N328" s="141">
        <v>0</v>
      </c>
      <c r="O328" s="141">
        <v>0</v>
      </c>
      <c r="P328" s="141">
        <v>0</v>
      </c>
    </row>
    <row r="329" spans="1:16" ht="12.75">
      <c r="A329" s="141">
        <v>10</v>
      </c>
      <c r="B329" s="141">
        <v>1999</v>
      </c>
      <c r="C329" s="141" t="s">
        <v>587</v>
      </c>
      <c r="D329" s="141">
        <v>0</v>
      </c>
      <c r="E329" s="141">
        <v>0</v>
      </c>
      <c r="F329" s="141">
        <v>0</v>
      </c>
      <c r="G329" s="141">
        <v>0</v>
      </c>
      <c r="H329" s="141">
        <v>0</v>
      </c>
      <c r="I329" s="141">
        <v>0</v>
      </c>
      <c r="J329" s="141">
        <v>0</v>
      </c>
      <c r="K329" s="141">
        <v>0</v>
      </c>
      <c r="L329" s="141">
        <v>0</v>
      </c>
      <c r="M329" s="141">
        <v>0</v>
      </c>
      <c r="N329" s="141">
        <v>0</v>
      </c>
      <c r="O329" s="141">
        <v>0</v>
      </c>
      <c r="P329" s="141">
        <v>0</v>
      </c>
    </row>
    <row r="330" spans="1:16" ht="12.75">
      <c r="A330" s="141">
        <v>10</v>
      </c>
      <c r="B330" s="141">
        <v>1999</v>
      </c>
      <c r="C330" s="141" t="s">
        <v>588</v>
      </c>
      <c r="D330" s="141">
        <v>0</v>
      </c>
      <c r="E330" s="141">
        <v>0</v>
      </c>
      <c r="F330" s="141">
        <v>0</v>
      </c>
      <c r="G330" s="141">
        <v>0</v>
      </c>
      <c r="H330" s="141">
        <v>0</v>
      </c>
      <c r="I330" s="141">
        <v>0</v>
      </c>
      <c r="J330" s="141">
        <v>0</v>
      </c>
      <c r="K330" s="141">
        <v>0</v>
      </c>
      <c r="L330" s="141">
        <v>0</v>
      </c>
      <c r="M330" s="141">
        <v>0</v>
      </c>
      <c r="N330" s="141">
        <v>0</v>
      </c>
      <c r="O330" s="141">
        <v>0</v>
      </c>
      <c r="P330" s="141">
        <v>0</v>
      </c>
    </row>
    <row r="331" spans="1:16" ht="12.75">
      <c r="A331" s="141">
        <v>10</v>
      </c>
      <c r="B331" s="141">
        <v>1999</v>
      </c>
      <c r="C331" s="141" t="s">
        <v>589</v>
      </c>
      <c r="D331" s="141">
        <v>0</v>
      </c>
      <c r="E331" s="141">
        <v>0</v>
      </c>
      <c r="F331" s="141">
        <v>0</v>
      </c>
      <c r="G331" s="141">
        <v>0</v>
      </c>
      <c r="H331" s="141">
        <v>0</v>
      </c>
      <c r="I331" s="141">
        <v>0</v>
      </c>
      <c r="J331" s="141">
        <v>0</v>
      </c>
      <c r="K331" s="141">
        <v>0</v>
      </c>
      <c r="L331" s="141">
        <v>0</v>
      </c>
      <c r="M331" s="141">
        <v>0</v>
      </c>
      <c r="N331" s="141">
        <v>0</v>
      </c>
      <c r="O331" s="141">
        <v>0</v>
      </c>
      <c r="P331" s="141">
        <v>0</v>
      </c>
    </row>
    <row r="332" spans="1:16" ht="12.75">
      <c r="A332" s="141">
        <v>10</v>
      </c>
      <c r="B332" s="141">
        <v>1999</v>
      </c>
      <c r="C332" s="141" t="s">
        <v>590</v>
      </c>
      <c r="D332" s="141">
        <v>0</v>
      </c>
      <c r="E332" s="141">
        <v>0</v>
      </c>
      <c r="F332" s="141">
        <v>0</v>
      </c>
      <c r="G332" s="141">
        <v>0</v>
      </c>
      <c r="H332" s="141">
        <v>0</v>
      </c>
      <c r="I332" s="141">
        <v>0</v>
      </c>
      <c r="J332" s="141">
        <v>0</v>
      </c>
      <c r="K332" s="141">
        <v>0</v>
      </c>
      <c r="L332" s="141">
        <v>0</v>
      </c>
      <c r="M332" s="141">
        <v>0</v>
      </c>
      <c r="N332" s="141">
        <v>0</v>
      </c>
      <c r="O332" s="141">
        <v>0</v>
      </c>
      <c r="P332" s="141">
        <v>0</v>
      </c>
    </row>
    <row r="333" spans="1:16" ht="12.75">
      <c r="A333" s="141">
        <v>10</v>
      </c>
      <c r="B333" s="141">
        <v>1999</v>
      </c>
      <c r="C333" s="141" t="s">
        <v>591</v>
      </c>
      <c r="D333" s="141">
        <v>0</v>
      </c>
      <c r="E333" s="141">
        <v>0</v>
      </c>
      <c r="F333" s="141">
        <v>0</v>
      </c>
      <c r="G333" s="141">
        <v>0</v>
      </c>
      <c r="H333" s="141">
        <v>0</v>
      </c>
      <c r="I333" s="141">
        <v>0</v>
      </c>
      <c r="J333" s="141">
        <v>0</v>
      </c>
      <c r="K333" s="141">
        <v>0</v>
      </c>
      <c r="L333" s="141">
        <v>0</v>
      </c>
      <c r="M333" s="141">
        <v>0</v>
      </c>
      <c r="N333" s="141">
        <v>0</v>
      </c>
      <c r="O333" s="141">
        <v>0</v>
      </c>
      <c r="P333" s="141">
        <v>0</v>
      </c>
    </row>
    <row r="334" spans="1:16" ht="12.75">
      <c r="A334" s="141">
        <v>10</v>
      </c>
      <c r="B334" s="141">
        <v>1999</v>
      </c>
      <c r="C334" s="141" t="s">
        <v>592</v>
      </c>
      <c r="D334" s="141">
        <v>0</v>
      </c>
      <c r="E334" s="141">
        <v>0</v>
      </c>
      <c r="F334" s="141">
        <v>0</v>
      </c>
      <c r="G334" s="141">
        <v>0</v>
      </c>
      <c r="H334" s="141">
        <v>0</v>
      </c>
      <c r="I334" s="141">
        <v>0</v>
      </c>
      <c r="J334" s="141">
        <v>0</v>
      </c>
      <c r="K334" s="141">
        <v>0</v>
      </c>
      <c r="L334" s="141">
        <v>0</v>
      </c>
      <c r="M334" s="141">
        <v>0</v>
      </c>
      <c r="N334" s="141">
        <v>0</v>
      </c>
      <c r="O334" s="141">
        <v>0</v>
      </c>
      <c r="P334" s="141">
        <v>0</v>
      </c>
    </row>
    <row r="335" spans="1:16" ht="12.75">
      <c r="A335" s="141">
        <v>10</v>
      </c>
      <c r="B335" s="141">
        <v>1999</v>
      </c>
      <c r="C335" s="141" t="s">
        <v>593</v>
      </c>
      <c r="D335" s="141">
        <v>0</v>
      </c>
      <c r="E335" s="141">
        <v>0</v>
      </c>
      <c r="F335" s="141">
        <v>0</v>
      </c>
      <c r="G335" s="141">
        <v>0</v>
      </c>
      <c r="H335" s="141">
        <v>0</v>
      </c>
      <c r="I335" s="141">
        <v>0</v>
      </c>
      <c r="J335" s="141">
        <v>0</v>
      </c>
      <c r="K335" s="141">
        <v>0</v>
      </c>
      <c r="L335" s="141">
        <v>0</v>
      </c>
      <c r="M335" s="141">
        <v>0</v>
      </c>
      <c r="N335" s="141">
        <v>0</v>
      </c>
      <c r="O335" s="141">
        <v>0</v>
      </c>
      <c r="P335" s="141">
        <v>0</v>
      </c>
    </row>
    <row r="336" spans="1:16" ht="12.75">
      <c r="A336" s="141">
        <v>10</v>
      </c>
      <c r="B336" s="141">
        <v>1999</v>
      </c>
      <c r="C336" s="141" t="s">
        <v>594</v>
      </c>
      <c r="D336" s="141">
        <v>0</v>
      </c>
      <c r="E336" s="141">
        <v>0</v>
      </c>
      <c r="F336" s="141">
        <v>0</v>
      </c>
      <c r="G336" s="141">
        <v>0</v>
      </c>
      <c r="H336" s="141">
        <v>0</v>
      </c>
      <c r="I336" s="141">
        <v>0</v>
      </c>
      <c r="J336" s="141">
        <v>0</v>
      </c>
      <c r="K336" s="141">
        <v>0</v>
      </c>
      <c r="L336" s="141">
        <v>0</v>
      </c>
      <c r="M336" s="141">
        <v>0</v>
      </c>
      <c r="N336" s="141">
        <v>0</v>
      </c>
      <c r="O336" s="141">
        <v>0</v>
      </c>
      <c r="P336" s="141">
        <v>0</v>
      </c>
    </row>
    <row r="337" spans="1:16" ht="12.75">
      <c r="A337" s="141">
        <v>10</v>
      </c>
      <c r="B337" s="141">
        <v>1999</v>
      </c>
      <c r="C337" s="141" t="s">
        <v>595</v>
      </c>
      <c r="D337" s="141">
        <v>0</v>
      </c>
      <c r="E337" s="141">
        <v>0</v>
      </c>
      <c r="F337" s="141">
        <v>0</v>
      </c>
      <c r="G337" s="141">
        <v>0</v>
      </c>
      <c r="H337" s="141">
        <v>0</v>
      </c>
      <c r="I337" s="141">
        <v>0</v>
      </c>
      <c r="J337" s="141">
        <v>0</v>
      </c>
      <c r="K337" s="141">
        <v>0</v>
      </c>
      <c r="L337" s="141">
        <v>0</v>
      </c>
      <c r="M337" s="141">
        <v>0</v>
      </c>
      <c r="N337" s="141">
        <v>0</v>
      </c>
      <c r="O337" s="141">
        <v>0</v>
      </c>
      <c r="P337" s="141">
        <v>0</v>
      </c>
    </row>
    <row r="338" spans="1:16" ht="12.75">
      <c r="A338" s="141">
        <v>10</v>
      </c>
      <c r="B338" s="141">
        <v>1999</v>
      </c>
      <c r="C338" s="141" t="s">
        <v>596</v>
      </c>
      <c r="D338" s="141">
        <v>0</v>
      </c>
      <c r="E338" s="141">
        <v>0</v>
      </c>
      <c r="F338" s="141">
        <v>0</v>
      </c>
      <c r="G338" s="141">
        <v>0</v>
      </c>
      <c r="H338" s="141">
        <v>0</v>
      </c>
      <c r="I338" s="141">
        <v>0</v>
      </c>
      <c r="J338" s="141">
        <v>0</v>
      </c>
      <c r="K338" s="141">
        <v>0</v>
      </c>
      <c r="L338" s="141">
        <v>0</v>
      </c>
      <c r="M338" s="141">
        <v>0</v>
      </c>
      <c r="N338" s="141">
        <v>0</v>
      </c>
      <c r="O338" s="141">
        <v>0</v>
      </c>
      <c r="P338" s="141">
        <v>0</v>
      </c>
    </row>
    <row r="339" spans="1:16" ht="12.75">
      <c r="A339" s="141">
        <v>10</v>
      </c>
      <c r="B339" s="141">
        <v>1999</v>
      </c>
      <c r="C339" s="141" t="s">
        <v>597</v>
      </c>
      <c r="D339" s="141">
        <v>0</v>
      </c>
      <c r="E339" s="141">
        <v>0</v>
      </c>
      <c r="F339" s="141">
        <v>0</v>
      </c>
      <c r="G339" s="141">
        <v>0</v>
      </c>
      <c r="H339" s="141">
        <v>0</v>
      </c>
      <c r="I339" s="141">
        <v>0</v>
      </c>
      <c r="J339" s="141">
        <v>0</v>
      </c>
      <c r="K339" s="141">
        <v>0</v>
      </c>
      <c r="L339" s="141">
        <v>0</v>
      </c>
      <c r="M339" s="141">
        <v>0</v>
      </c>
      <c r="N339" s="141">
        <v>0</v>
      </c>
      <c r="O339" s="141">
        <v>0</v>
      </c>
      <c r="P339" s="141">
        <v>0</v>
      </c>
    </row>
    <row r="340" spans="1:16" ht="12.75">
      <c r="A340" s="141">
        <v>10</v>
      </c>
      <c r="B340" s="141">
        <v>1999</v>
      </c>
      <c r="C340" s="141" t="s">
        <v>500</v>
      </c>
      <c r="D340" s="141">
        <v>0</v>
      </c>
      <c r="E340" s="141">
        <v>0</v>
      </c>
      <c r="F340" s="141">
        <v>0</v>
      </c>
      <c r="G340" s="141">
        <v>0</v>
      </c>
      <c r="H340" s="141">
        <v>0</v>
      </c>
      <c r="I340" s="141">
        <v>0</v>
      </c>
      <c r="J340" s="141">
        <v>0</v>
      </c>
      <c r="K340" s="141">
        <v>0</v>
      </c>
      <c r="L340" s="141">
        <v>0</v>
      </c>
      <c r="M340" s="141">
        <v>0</v>
      </c>
      <c r="N340" s="141">
        <v>0</v>
      </c>
      <c r="O340" s="141">
        <v>0</v>
      </c>
      <c r="P340" s="141">
        <v>0</v>
      </c>
    </row>
    <row r="341" spans="1:16" ht="12.75">
      <c r="A341" s="141">
        <v>10</v>
      </c>
      <c r="B341" s="141">
        <v>1999</v>
      </c>
      <c r="C341" s="141" t="s">
        <v>501</v>
      </c>
      <c r="D341" s="141">
        <v>0</v>
      </c>
      <c r="E341" s="141">
        <v>0</v>
      </c>
      <c r="F341" s="141">
        <v>0</v>
      </c>
      <c r="G341" s="141">
        <v>0</v>
      </c>
      <c r="H341" s="141">
        <v>0</v>
      </c>
      <c r="I341" s="141">
        <v>0</v>
      </c>
      <c r="J341" s="141">
        <v>0</v>
      </c>
      <c r="K341" s="141">
        <v>0</v>
      </c>
      <c r="L341" s="141">
        <v>0</v>
      </c>
      <c r="M341" s="141">
        <v>0</v>
      </c>
      <c r="N341" s="141">
        <v>0</v>
      </c>
      <c r="O341" s="141">
        <v>0</v>
      </c>
      <c r="P341" s="141">
        <v>0</v>
      </c>
    </row>
    <row r="342" spans="1:16" ht="12.75">
      <c r="A342" s="141">
        <v>10</v>
      </c>
      <c r="B342" s="141">
        <v>1999</v>
      </c>
      <c r="C342" s="141" t="s">
        <v>502</v>
      </c>
      <c r="D342" s="141">
        <v>0</v>
      </c>
      <c r="E342" s="141">
        <v>0</v>
      </c>
      <c r="F342" s="141">
        <v>0</v>
      </c>
      <c r="G342" s="141">
        <v>0</v>
      </c>
      <c r="H342" s="141">
        <v>0</v>
      </c>
      <c r="I342" s="141">
        <v>0</v>
      </c>
      <c r="J342" s="141">
        <v>0</v>
      </c>
      <c r="K342" s="141">
        <v>0</v>
      </c>
      <c r="L342" s="141">
        <v>0</v>
      </c>
      <c r="M342" s="141">
        <v>0</v>
      </c>
      <c r="N342" s="141">
        <v>0</v>
      </c>
      <c r="O342" s="141">
        <v>0</v>
      </c>
      <c r="P342" s="141">
        <v>0</v>
      </c>
    </row>
    <row r="343" spans="1:16" ht="12.75">
      <c r="A343" s="141">
        <v>10</v>
      </c>
      <c r="B343" s="141">
        <v>1999</v>
      </c>
      <c r="C343" s="141" t="s">
        <v>503</v>
      </c>
      <c r="D343" s="141">
        <v>0</v>
      </c>
      <c r="E343" s="141">
        <v>0</v>
      </c>
      <c r="F343" s="141">
        <v>0</v>
      </c>
      <c r="G343" s="141">
        <v>0</v>
      </c>
      <c r="H343" s="141">
        <v>0</v>
      </c>
      <c r="I343" s="141">
        <v>0</v>
      </c>
      <c r="J343" s="141">
        <v>0</v>
      </c>
      <c r="K343" s="141">
        <v>0</v>
      </c>
      <c r="L343" s="141">
        <v>0</v>
      </c>
      <c r="M343" s="141">
        <v>0</v>
      </c>
      <c r="N343" s="141">
        <v>0</v>
      </c>
      <c r="O343" s="141">
        <v>0</v>
      </c>
      <c r="P343" s="141">
        <v>0</v>
      </c>
    </row>
    <row r="344" spans="1:16" ht="12.75">
      <c r="A344" s="141">
        <v>10</v>
      </c>
      <c r="B344" s="141">
        <v>1999</v>
      </c>
      <c r="C344" s="141" t="s">
        <v>504</v>
      </c>
      <c r="D344" s="141">
        <v>0</v>
      </c>
      <c r="E344" s="141">
        <v>0</v>
      </c>
      <c r="F344" s="141">
        <v>0</v>
      </c>
      <c r="G344" s="141">
        <v>0</v>
      </c>
      <c r="H344" s="141">
        <v>0</v>
      </c>
      <c r="I344" s="141">
        <v>0</v>
      </c>
      <c r="J344" s="141">
        <v>0</v>
      </c>
      <c r="K344" s="141">
        <v>0</v>
      </c>
      <c r="L344" s="141">
        <v>0</v>
      </c>
      <c r="M344" s="141">
        <v>0</v>
      </c>
      <c r="N344" s="141">
        <v>0</v>
      </c>
      <c r="O344" s="141">
        <v>0</v>
      </c>
      <c r="P344" s="141">
        <v>0</v>
      </c>
    </row>
    <row r="345" spans="1:16" ht="12.75">
      <c r="A345" s="141">
        <v>10</v>
      </c>
      <c r="B345" s="141">
        <v>1999</v>
      </c>
      <c r="C345" s="141" t="s">
        <v>505</v>
      </c>
      <c r="D345" s="141">
        <v>0</v>
      </c>
      <c r="E345" s="141">
        <v>0</v>
      </c>
      <c r="F345" s="141">
        <v>0</v>
      </c>
      <c r="G345" s="141">
        <v>0</v>
      </c>
      <c r="H345" s="141">
        <v>0</v>
      </c>
      <c r="I345" s="141">
        <v>0</v>
      </c>
      <c r="J345" s="141">
        <v>0</v>
      </c>
      <c r="K345" s="141">
        <v>0</v>
      </c>
      <c r="L345" s="141">
        <v>0</v>
      </c>
      <c r="M345" s="141">
        <v>0</v>
      </c>
      <c r="N345" s="141">
        <v>0</v>
      </c>
      <c r="O345" s="141">
        <v>0</v>
      </c>
      <c r="P345" s="141">
        <v>0</v>
      </c>
    </row>
    <row r="346" spans="1:16" ht="12.75">
      <c r="A346" s="141">
        <v>12</v>
      </c>
      <c r="B346" s="141">
        <v>1999</v>
      </c>
      <c r="C346" s="141" t="s">
        <v>506</v>
      </c>
      <c r="D346" s="141">
        <v>0</v>
      </c>
      <c r="E346" s="141">
        <v>0</v>
      </c>
      <c r="F346" s="141">
        <v>0</v>
      </c>
      <c r="G346" s="141">
        <v>0</v>
      </c>
      <c r="H346" s="141">
        <v>0</v>
      </c>
      <c r="I346" s="141">
        <v>0</v>
      </c>
      <c r="J346" s="141">
        <v>0</v>
      </c>
      <c r="K346" s="141">
        <v>0</v>
      </c>
      <c r="L346" s="141">
        <v>0</v>
      </c>
      <c r="M346" s="141">
        <v>0</v>
      </c>
      <c r="N346" s="141">
        <v>0</v>
      </c>
      <c r="O346" s="141">
        <v>0</v>
      </c>
      <c r="P346" s="141">
        <v>0</v>
      </c>
    </row>
    <row r="347" spans="1:16" ht="12.75">
      <c r="A347" s="141">
        <v>10</v>
      </c>
      <c r="B347" s="141">
        <v>1999</v>
      </c>
      <c r="C347" s="141" t="s">
        <v>507</v>
      </c>
      <c r="D347" s="141">
        <v>0</v>
      </c>
      <c r="E347" s="141">
        <v>0</v>
      </c>
      <c r="F347" s="141">
        <v>0</v>
      </c>
      <c r="G347" s="141">
        <v>0</v>
      </c>
      <c r="H347" s="141">
        <v>0</v>
      </c>
      <c r="I347" s="141">
        <v>0</v>
      </c>
      <c r="J347" s="141">
        <v>0</v>
      </c>
      <c r="K347" s="141">
        <v>0</v>
      </c>
      <c r="L347" s="141">
        <v>0</v>
      </c>
      <c r="M347" s="141">
        <v>0</v>
      </c>
      <c r="N347" s="141">
        <v>0</v>
      </c>
      <c r="O347" s="141">
        <v>0</v>
      </c>
      <c r="P347" s="141">
        <v>0</v>
      </c>
    </row>
    <row r="348" spans="1:16" ht="12.75">
      <c r="A348" s="141">
        <v>10</v>
      </c>
      <c r="B348" s="141">
        <v>1999</v>
      </c>
      <c r="C348" s="141" t="s">
        <v>508</v>
      </c>
      <c r="D348" s="141">
        <v>0</v>
      </c>
      <c r="E348" s="141">
        <v>0</v>
      </c>
      <c r="F348" s="141">
        <v>0</v>
      </c>
      <c r="G348" s="141">
        <v>0</v>
      </c>
      <c r="H348" s="141">
        <v>0</v>
      </c>
      <c r="I348" s="141">
        <v>0</v>
      </c>
      <c r="J348" s="141">
        <v>0</v>
      </c>
      <c r="K348" s="141">
        <v>0</v>
      </c>
      <c r="L348" s="141">
        <v>0</v>
      </c>
      <c r="M348" s="141">
        <v>0</v>
      </c>
      <c r="N348" s="141">
        <v>0</v>
      </c>
      <c r="O348" s="141">
        <v>0</v>
      </c>
      <c r="P348" s="141">
        <v>0</v>
      </c>
    </row>
    <row r="349" spans="1:16" ht="12.75">
      <c r="A349" s="141">
        <v>10</v>
      </c>
      <c r="B349" s="141">
        <v>1999</v>
      </c>
      <c r="C349" s="141" t="s">
        <v>509</v>
      </c>
      <c r="D349" s="141">
        <v>0</v>
      </c>
      <c r="E349" s="141">
        <v>0</v>
      </c>
      <c r="F349" s="141">
        <v>0</v>
      </c>
      <c r="G349" s="141">
        <v>0</v>
      </c>
      <c r="H349" s="141">
        <v>0</v>
      </c>
      <c r="I349" s="141">
        <v>0</v>
      </c>
      <c r="J349" s="141">
        <v>0</v>
      </c>
      <c r="K349" s="141">
        <v>0</v>
      </c>
      <c r="L349" s="141">
        <v>0</v>
      </c>
      <c r="M349" s="141">
        <v>0</v>
      </c>
      <c r="N349" s="141">
        <v>0</v>
      </c>
      <c r="O349" s="141">
        <v>0</v>
      </c>
      <c r="P349" s="141">
        <v>0</v>
      </c>
    </row>
    <row r="350" spans="1:16" ht="12.75">
      <c r="A350" s="141">
        <v>10</v>
      </c>
      <c r="B350" s="141">
        <v>1999</v>
      </c>
      <c r="C350" s="141" t="s">
        <v>510</v>
      </c>
      <c r="D350" s="141">
        <v>0</v>
      </c>
      <c r="E350" s="141">
        <v>0</v>
      </c>
      <c r="F350" s="141">
        <v>0</v>
      </c>
      <c r="G350" s="141">
        <v>0</v>
      </c>
      <c r="H350" s="141">
        <v>0</v>
      </c>
      <c r="I350" s="141">
        <v>0</v>
      </c>
      <c r="J350" s="141">
        <v>0</v>
      </c>
      <c r="K350" s="141">
        <v>0</v>
      </c>
      <c r="L350" s="141">
        <v>0</v>
      </c>
      <c r="M350" s="141">
        <v>0</v>
      </c>
      <c r="N350" s="141">
        <v>0</v>
      </c>
      <c r="O350" s="141">
        <v>0</v>
      </c>
      <c r="P350" s="141">
        <v>0</v>
      </c>
    </row>
    <row r="351" spans="1:16" ht="12.75">
      <c r="A351" s="141">
        <v>10</v>
      </c>
      <c r="B351" s="141">
        <v>1999</v>
      </c>
      <c r="C351" s="141" t="s">
        <v>511</v>
      </c>
      <c r="D351" s="141">
        <v>0</v>
      </c>
      <c r="E351" s="141">
        <v>0</v>
      </c>
      <c r="F351" s="141">
        <v>0</v>
      </c>
      <c r="G351" s="141">
        <v>0</v>
      </c>
      <c r="H351" s="141">
        <v>0</v>
      </c>
      <c r="I351" s="141">
        <v>0</v>
      </c>
      <c r="J351" s="141">
        <v>0</v>
      </c>
      <c r="K351" s="141">
        <v>0</v>
      </c>
      <c r="L351" s="141">
        <v>0</v>
      </c>
      <c r="M351" s="141">
        <v>0</v>
      </c>
      <c r="N351" s="141">
        <v>0</v>
      </c>
      <c r="O351" s="141">
        <v>0</v>
      </c>
      <c r="P351" s="141">
        <v>0</v>
      </c>
    </row>
    <row r="352" spans="1:16" ht="12.75">
      <c r="A352" s="141">
        <v>10</v>
      </c>
      <c r="B352" s="141">
        <v>1999</v>
      </c>
      <c r="C352" s="141" t="s">
        <v>512</v>
      </c>
      <c r="D352" s="141">
        <v>0</v>
      </c>
      <c r="E352" s="141">
        <v>0</v>
      </c>
      <c r="F352" s="141">
        <v>0</v>
      </c>
      <c r="G352" s="141">
        <v>0</v>
      </c>
      <c r="H352" s="141">
        <v>0</v>
      </c>
      <c r="I352" s="141">
        <v>0</v>
      </c>
      <c r="J352" s="141">
        <v>0</v>
      </c>
      <c r="K352" s="141">
        <v>0</v>
      </c>
      <c r="L352" s="141">
        <v>0</v>
      </c>
      <c r="M352" s="141">
        <v>0</v>
      </c>
      <c r="N352" s="141">
        <v>0</v>
      </c>
      <c r="O352" s="141">
        <v>0</v>
      </c>
      <c r="P352" s="141">
        <v>0</v>
      </c>
    </row>
    <row r="353" spans="1:16" ht="12.75">
      <c r="A353" s="141">
        <v>10</v>
      </c>
      <c r="B353" s="141">
        <v>1999</v>
      </c>
      <c r="C353" s="141" t="s">
        <v>513</v>
      </c>
      <c r="D353" s="141">
        <v>0</v>
      </c>
      <c r="E353" s="141">
        <v>0</v>
      </c>
      <c r="F353" s="141">
        <v>0</v>
      </c>
      <c r="G353" s="141">
        <v>0</v>
      </c>
      <c r="H353" s="141">
        <v>0</v>
      </c>
      <c r="I353" s="141">
        <v>0</v>
      </c>
      <c r="J353" s="141">
        <v>0</v>
      </c>
      <c r="K353" s="141">
        <v>0</v>
      </c>
      <c r="L353" s="141">
        <v>0</v>
      </c>
      <c r="M353" s="141">
        <v>0</v>
      </c>
      <c r="N353" s="141">
        <v>0</v>
      </c>
      <c r="O353" s="141">
        <v>0</v>
      </c>
      <c r="P353" s="141">
        <v>0</v>
      </c>
    </row>
    <row r="354" spans="1:16" ht="12.75">
      <c r="A354" s="141">
        <v>10</v>
      </c>
      <c r="B354" s="141">
        <v>1999</v>
      </c>
      <c r="C354" s="141" t="s">
        <v>514</v>
      </c>
      <c r="D354" s="141">
        <v>0</v>
      </c>
      <c r="E354" s="141">
        <v>0</v>
      </c>
      <c r="F354" s="141">
        <v>0</v>
      </c>
      <c r="G354" s="141">
        <v>0</v>
      </c>
      <c r="H354" s="141">
        <v>0</v>
      </c>
      <c r="I354" s="141">
        <v>0</v>
      </c>
      <c r="J354" s="141">
        <v>0</v>
      </c>
      <c r="K354" s="141">
        <v>0</v>
      </c>
      <c r="L354" s="141">
        <v>0</v>
      </c>
      <c r="M354" s="141">
        <v>0</v>
      </c>
      <c r="N354" s="141">
        <v>0</v>
      </c>
      <c r="O354" s="141">
        <v>0</v>
      </c>
      <c r="P354" s="141">
        <v>0</v>
      </c>
    </row>
    <row r="355" spans="1:16" ht="12.75">
      <c r="A355" s="141">
        <v>10</v>
      </c>
      <c r="B355" s="141">
        <v>1999</v>
      </c>
      <c r="C355" s="141" t="s">
        <v>515</v>
      </c>
      <c r="D355" s="141">
        <v>0</v>
      </c>
      <c r="E355" s="141">
        <v>0</v>
      </c>
      <c r="F355" s="141">
        <v>0</v>
      </c>
      <c r="G355" s="141">
        <v>0</v>
      </c>
      <c r="H355" s="141">
        <v>0</v>
      </c>
      <c r="I355" s="141">
        <v>0</v>
      </c>
      <c r="J355" s="141">
        <v>0</v>
      </c>
      <c r="K355" s="141">
        <v>0</v>
      </c>
      <c r="L355" s="141">
        <v>0</v>
      </c>
      <c r="M355" s="141">
        <v>0</v>
      </c>
      <c r="N355" s="141">
        <v>0</v>
      </c>
      <c r="O355" s="141">
        <v>0</v>
      </c>
      <c r="P355" s="141">
        <v>0</v>
      </c>
    </row>
    <row r="356" spans="1:16" ht="12.75">
      <c r="A356" s="141">
        <v>10</v>
      </c>
      <c r="B356" s="141">
        <v>1999</v>
      </c>
      <c r="C356" s="141" t="s">
        <v>516</v>
      </c>
      <c r="D356" s="141">
        <v>0</v>
      </c>
      <c r="E356" s="141">
        <v>0</v>
      </c>
      <c r="F356" s="141">
        <v>0</v>
      </c>
      <c r="G356" s="141">
        <v>0</v>
      </c>
      <c r="H356" s="141">
        <v>0</v>
      </c>
      <c r="I356" s="141">
        <v>0</v>
      </c>
      <c r="J356" s="141">
        <v>0</v>
      </c>
      <c r="K356" s="141">
        <v>0</v>
      </c>
      <c r="L356" s="141">
        <v>0</v>
      </c>
      <c r="M356" s="141">
        <v>0</v>
      </c>
      <c r="N356" s="141">
        <v>0</v>
      </c>
      <c r="O356" s="141">
        <v>0</v>
      </c>
      <c r="P356" s="141">
        <v>0</v>
      </c>
    </row>
    <row r="357" spans="1:16" ht="12.75">
      <c r="A357" s="141">
        <v>10</v>
      </c>
      <c r="B357" s="141">
        <v>1999</v>
      </c>
      <c r="C357" s="141" t="s">
        <v>517</v>
      </c>
      <c r="D357" s="141">
        <v>0</v>
      </c>
      <c r="E357" s="141">
        <v>0</v>
      </c>
      <c r="F357" s="141">
        <v>0</v>
      </c>
      <c r="G357" s="141">
        <v>0</v>
      </c>
      <c r="H357" s="141">
        <v>0</v>
      </c>
      <c r="I357" s="141">
        <v>0</v>
      </c>
      <c r="J357" s="141">
        <v>0</v>
      </c>
      <c r="K357" s="141">
        <v>0</v>
      </c>
      <c r="L357" s="141">
        <v>0</v>
      </c>
      <c r="M357" s="141">
        <v>0</v>
      </c>
      <c r="N357" s="141">
        <v>0</v>
      </c>
      <c r="O357" s="141">
        <v>0</v>
      </c>
      <c r="P357" s="141">
        <v>0</v>
      </c>
    </row>
    <row r="358" spans="1:16" ht="12.75">
      <c r="A358" s="141">
        <v>10</v>
      </c>
      <c r="B358" s="141">
        <v>1999</v>
      </c>
      <c r="C358" s="141" t="s">
        <v>518</v>
      </c>
      <c r="D358" s="141">
        <v>0</v>
      </c>
      <c r="E358" s="141">
        <v>0</v>
      </c>
      <c r="F358" s="141">
        <v>0</v>
      </c>
      <c r="G358" s="141">
        <v>0</v>
      </c>
      <c r="H358" s="141">
        <v>0</v>
      </c>
      <c r="I358" s="141">
        <v>0</v>
      </c>
      <c r="J358" s="141">
        <v>0</v>
      </c>
      <c r="K358" s="141">
        <v>0</v>
      </c>
      <c r="L358" s="141">
        <v>0</v>
      </c>
      <c r="M358" s="141">
        <v>0</v>
      </c>
      <c r="N358" s="141">
        <v>0</v>
      </c>
      <c r="O358" s="141">
        <v>0</v>
      </c>
      <c r="P358" s="141">
        <v>0</v>
      </c>
    </row>
    <row r="359" spans="1:16" ht="12.75">
      <c r="A359" s="141">
        <v>10</v>
      </c>
      <c r="B359" s="141">
        <v>1999</v>
      </c>
      <c r="C359" s="141" t="s">
        <v>519</v>
      </c>
      <c r="D359" s="141">
        <v>0</v>
      </c>
      <c r="E359" s="141">
        <v>0</v>
      </c>
      <c r="F359" s="141">
        <v>0</v>
      </c>
      <c r="G359" s="141">
        <v>0</v>
      </c>
      <c r="H359" s="141">
        <v>0</v>
      </c>
      <c r="I359" s="141">
        <v>0</v>
      </c>
      <c r="J359" s="141">
        <v>0</v>
      </c>
      <c r="K359" s="141">
        <v>0</v>
      </c>
      <c r="L359" s="141">
        <v>0</v>
      </c>
      <c r="M359" s="141">
        <v>0</v>
      </c>
      <c r="N359" s="141">
        <v>0</v>
      </c>
      <c r="O359" s="141">
        <v>0</v>
      </c>
      <c r="P359" s="141">
        <v>0</v>
      </c>
    </row>
    <row r="360" spans="1:16" ht="12.75">
      <c r="A360" s="141">
        <v>12</v>
      </c>
      <c r="B360" s="141">
        <v>1999</v>
      </c>
      <c r="C360" s="141" t="s">
        <v>520</v>
      </c>
      <c r="D360" s="141">
        <v>0</v>
      </c>
      <c r="E360" s="141">
        <v>0</v>
      </c>
      <c r="F360" s="141">
        <v>0</v>
      </c>
      <c r="G360" s="141">
        <v>0</v>
      </c>
      <c r="H360" s="141">
        <v>0</v>
      </c>
      <c r="I360" s="141">
        <v>0</v>
      </c>
      <c r="J360" s="141">
        <v>0</v>
      </c>
      <c r="K360" s="141">
        <v>0</v>
      </c>
      <c r="L360" s="141">
        <v>0</v>
      </c>
      <c r="M360" s="141">
        <v>0</v>
      </c>
      <c r="N360" s="141">
        <v>0</v>
      </c>
      <c r="O360" s="141">
        <v>0</v>
      </c>
      <c r="P360" s="141">
        <v>0</v>
      </c>
    </row>
    <row r="361" spans="1:16" ht="12.75">
      <c r="A361" s="141">
        <v>10</v>
      </c>
      <c r="B361" s="141">
        <v>1999</v>
      </c>
      <c r="C361" s="141" t="s">
        <v>521</v>
      </c>
      <c r="D361" s="141">
        <v>0</v>
      </c>
      <c r="E361" s="141">
        <v>0</v>
      </c>
      <c r="F361" s="141">
        <v>0</v>
      </c>
      <c r="G361" s="141">
        <v>0</v>
      </c>
      <c r="H361" s="141">
        <v>0</v>
      </c>
      <c r="I361" s="141">
        <v>0</v>
      </c>
      <c r="J361" s="141">
        <v>0</v>
      </c>
      <c r="K361" s="141">
        <v>0</v>
      </c>
      <c r="L361" s="141">
        <v>0</v>
      </c>
      <c r="M361" s="141">
        <v>0</v>
      </c>
      <c r="N361" s="141">
        <v>0</v>
      </c>
      <c r="O361" s="141">
        <v>0</v>
      </c>
      <c r="P361" s="141">
        <v>0</v>
      </c>
    </row>
    <row r="362" spans="1:16" ht="12.75">
      <c r="A362" s="141">
        <v>10</v>
      </c>
      <c r="B362" s="141">
        <v>1999</v>
      </c>
      <c r="C362" s="141" t="s">
        <v>522</v>
      </c>
      <c r="D362" s="141">
        <v>0</v>
      </c>
      <c r="E362" s="141">
        <v>0</v>
      </c>
      <c r="F362" s="141">
        <v>0</v>
      </c>
      <c r="G362" s="141">
        <v>0</v>
      </c>
      <c r="H362" s="141">
        <v>0</v>
      </c>
      <c r="I362" s="141">
        <v>0</v>
      </c>
      <c r="J362" s="141">
        <v>0</v>
      </c>
      <c r="K362" s="141">
        <v>0</v>
      </c>
      <c r="L362" s="141">
        <v>0</v>
      </c>
      <c r="M362" s="141">
        <v>0</v>
      </c>
      <c r="N362" s="141">
        <v>0</v>
      </c>
      <c r="O362" s="141">
        <v>0</v>
      </c>
      <c r="P362" s="141">
        <v>0</v>
      </c>
    </row>
    <row r="363" spans="1:16" ht="12.75">
      <c r="A363" s="141">
        <v>10</v>
      </c>
      <c r="B363" s="141">
        <v>1999</v>
      </c>
      <c r="C363" s="141" t="s">
        <v>523</v>
      </c>
      <c r="D363" s="141">
        <v>0</v>
      </c>
      <c r="E363" s="141">
        <v>0</v>
      </c>
      <c r="F363" s="141">
        <v>0</v>
      </c>
      <c r="G363" s="141">
        <v>0</v>
      </c>
      <c r="H363" s="141">
        <v>0</v>
      </c>
      <c r="I363" s="141">
        <v>0</v>
      </c>
      <c r="J363" s="141">
        <v>0</v>
      </c>
      <c r="K363" s="141">
        <v>0</v>
      </c>
      <c r="L363" s="141">
        <v>0</v>
      </c>
      <c r="M363" s="141">
        <v>0</v>
      </c>
      <c r="N363" s="141">
        <v>0</v>
      </c>
      <c r="O363" s="141">
        <v>0</v>
      </c>
      <c r="P363" s="141">
        <v>0</v>
      </c>
    </row>
    <row r="364" spans="1:16" ht="12.75">
      <c r="A364" s="141">
        <v>10</v>
      </c>
      <c r="B364" s="141">
        <v>1999</v>
      </c>
      <c r="C364" s="141" t="s">
        <v>524</v>
      </c>
      <c r="D364" s="141">
        <v>0</v>
      </c>
      <c r="E364" s="141">
        <v>0</v>
      </c>
      <c r="F364" s="141">
        <v>0</v>
      </c>
      <c r="G364" s="141">
        <v>0</v>
      </c>
      <c r="H364" s="141">
        <v>0</v>
      </c>
      <c r="I364" s="141">
        <v>0</v>
      </c>
      <c r="J364" s="141">
        <v>0</v>
      </c>
      <c r="K364" s="141">
        <v>0</v>
      </c>
      <c r="L364" s="141">
        <v>0</v>
      </c>
      <c r="M364" s="141">
        <v>0</v>
      </c>
      <c r="N364" s="141">
        <v>0</v>
      </c>
      <c r="O364" s="141">
        <v>0</v>
      </c>
      <c r="P364" s="141">
        <v>0</v>
      </c>
    </row>
    <row r="365" spans="1:16" ht="12.75">
      <c r="A365" s="141">
        <v>10</v>
      </c>
      <c r="B365" s="141">
        <v>1999</v>
      </c>
      <c r="C365" s="141" t="s">
        <v>525</v>
      </c>
      <c r="D365" s="141">
        <v>0</v>
      </c>
      <c r="E365" s="141">
        <v>0</v>
      </c>
      <c r="F365" s="141">
        <v>0</v>
      </c>
      <c r="G365" s="141">
        <v>0</v>
      </c>
      <c r="H365" s="141">
        <v>0</v>
      </c>
      <c r="I365" s="141">
        <v>0</v>
      </c>
      <c r="J365" s="141">
        <v>0</v>
      </c>
      <c r="K365" s="141">
        <v>0</v>
      </c>
      <c r="L365" s="141">
        <v>0</v>
      </c>
      <c r="M365" s="141">
        <v>0</v>
      </c>
      <c r="N365" s="141">
        <v>0</v>
      </c>
      <c r="O365" s="141">
        <v>0</v>
      </c>
      <c r="P365" s="141">
        <v>0</v>
      </c>
    </row>
    <row r="366" spans="1:16" ht="12.75">
      <c r="A366" s="141">
        <v>10</v>
      </c>
      <c r="B366" s="141">
        <v>1999</v>
      </c>
      <c r="C366" s="141" t="s">
        <v>526</v>
      </c>
      <c r="D366" s="141">
        <v>0</v>
      </c>
      <c r="E366" s="141">
        <v>0</v>
      </c>
      <c r="F366" s="141">
        <v>0</v>
      </c>
      <c r="G366" s="141">
        <v>0</v>
      </c>
      <c r="H366" s="141">
        <v>0</v>
      </c>
      <c r="I366" s="141">
        <v>0</v>
      </c>
      <c r="J366" s="141">
        <v>0</v>
      </c>
      <c r="K366" s="141">
        <v>0</v>
      </c>
      <c r="L366" s="141">
        <v>0</v>
      </c>
      <c r="M366" s="141">
        <v>0</v>
      </c>
      <c r="N366" s="141">
        <v>0</v>
      </c>
      <c r="O366" s="141">
        <v>0</v>
      </c>
      <c r="P366" s="141">
        <v>0</v>
      </c>
    </row>
    <row r="367" spans="1:16" ht="12.75">
      <c r="A367" s="141">
        <v>10</v>
      </c>
      <c r="B367" s="141">
        <v>1999</v>
      </c>
      <c r="C367" s="141" t="s">
        <v>527</v>
      </c>
      <c r="D367" s="141">
        <v>0</v>
      </c>
      <c r="E367" s="141">
        <v>0</v>
      </c>
      <c r="F367" s="141">
        <v>0</v>
      </c>
      <c r="G367" s="141">
        <v>0</v>
      </c>
      <c r="H367" s="141">
        <v>0</v>
      </c>
      <c r="I367" s="141">
        <v>0</v>
      </c>
      <c r="J367" s="141">
        <v>0</v>
      </c>
      <c r="K367" s="141">
        <v>0</v>
      </c>
      <c r="L367" s="141">
        <v>0</v>
      </c>
      <c r="M367" s="141">
        <v>0</v>
      </c>
      <c r="N367" s="141">
        <v>0</v>
      </c>
      <c r="O367" s="141">
        <v>0</v>
      </c>
      <c r="P367" s="141">
        <v>0</v>
      </c>
    </row>
    <row r="368" spans="1:16" ht="12.75">
      <c r="A368" s="141">
        <v>10</v>
      </c>
      <c r="B368" s="141">
        <v>1999</v>
      </c>
      <c r="C368" s="141" t="s">
        <v>528</v>
      </c>
      <c r="D368" s="141">
        <v>0</v>
      </c>
      <c r="E368" s="141">
        <v>0</v>
      </c>
      <c r="F368" s="141">
        <v>0</v>
      </c>
      <c r="G368" s="141">
        <v>0</v>
      </c>
      <c r="H368" s="141">
        <v>0</v>
      </c>
      <c r="I368" s="141">
        <v>0</v>
      </c>
      <c r="J368" s="141">
        <v>0</v>
      </c>
      <c r="K368" s="141">
        <v>0</v>
      </c>
      <c r="L368" s="141">
        <v>0</v>
      </c>
      <c r="M368" s="141">
        <v>0</v>
      </c>
      <c r="N368" s="141">
        <v>0</v>
      </c>
      <c r="O368" s="141">
        <v>0</v>
      </c>
      <c r="P368" s="141">
        <v>0</v>
      </c>
    </row>
    <row r="369" spans="1:16" ht="12.75">
      <c r="A369" s="141">
        <v>10</v>
      </c>
      <c r="B369" s="141">
        <v>1999</v>
      </c>
      <c r="C369" s="141" t="s">
        <v>529</v>
      </c>
      <c r="D369" s="141">
        <v>0</v>
      </c>
      <c r="E369" s="141">
        <v>0</v>
      </c>
      <c r="F369" s="141">
        <v>0</v>
      </c>
      <c r="G369" s="141">
        <v>0</v>
      </c>
      <c r="H369" s="141">
        <v>0</v>
      </c>
      <c r="I369" s="141">
        <v>0</v>
      </c>
      <c r="J369" s="141">
        <v>0</v>
      </c>
      <c r="K369" s="141">
        <v>0</v>
      </c>
      <c r="L369" s="141">
        <v>0</v>
      </c>
      <c r="M369" s="141">
        <v>0</v>
      </c>
      <c r="N369" s="141">
        <v>0</v>
      </c>
      <c r="O369" s="141">
        <v>0</v>
      </c>
      <c r="P369" s="141">
        <v>0</v>
      </c>
    </row>
    <row r="370" spans="1:16" ht="12.75">
      <c r="A370" s="141">
        <v>10</v>
      </c>
      <c r="B370" s="141">
        <v>1999</v>
      </c>
      <c r="C370" s="141" t="s">
        <v>530</v>
      </c>
      <c r="D370" s="141">
        <v>0</v>
      </c>
      <c r="E370" s="141">
        <v>0</v>
      </c>
      <c r="F370" s="141">
        <v>0</v>
      </c>
      <c r="G370" s="141">
        <v>0</v>
      </c>
      <c r="H370" s="141">
        <v>0</v>
      </c>
      <c r="I370" s="141">
        <v>0</v>
      </c>
      <c r="J370" s="141">
        <v>0</v>
      </c>
      <c r="K370" s="141">
        <v>0</v>
      </c>
      <c r="L370" s="141">
        <v>0</v>
      </c>
      <c r="M370" s="141">
        <v>0</v>
      </c>
      <c r="N370" s="141">
        <v>0</v>
      </c>
      <c r="O370" s="141">
        <v>0</v>
      </c>
      <c r="P370" s="141">
        <v>0</v>
      </c>
    </row>
    <row r="371" spans="1:16" ht="12.75">
      <c r="A371" s="141">
        <v>10</v>
      </c>
      <c r="B371" s="141">
        <v>1999</v>
      </c>
      <c r="C371" s="141" t="s">
        <v>531</v>
      </c>
      <c r="D371" s="141">
        <v>0</v>
      </c>
      <c r="E371" s="141">
        <v>0</v>
      </c>
      <c r="F371" s="141">
        <v>0</v>
      </c>
      <c r="G371" s="141">
        <v>0</v>
      </c>
      <c r="H371" s="141">
        <v>0</v>
      </c>
      <c r="I371" s="141">
        <v>0</v>
      </c>
      <c r="J371" s="141">
        <v>0</v>
      </c>
      <c r="K371" s="141">
        <v>0</v>
      </c>
      <c r="L371" s="141">
        <v>0</v>
      </c>
      <c r="M371" s="141">
        <v>0</v>
      </c>
      <c r="N371" s="141">
        <v>0</v>
      </c>
      <c r="O371" s="141">
        <v>0</v>
      </c>
      <c r="P371" s="141">
        <v>0</v>
      </c>
    </row>
    <row r="372" spans="1:16" ht="12.75">
      <c r="A372" s="141">
        <v>10</v>
      </c>
      <c r="B372" s="141">
        <v>1999</v>
      </c>
      <c r="C372" s="141" t="s">
        <v>532</v>
      </c>
      <c r="D372" s="141">
        <v>0</v>
      </c>
      <c r="E372" s="141">
        <v>0</v>
      </c>
      <c r="F372" s="141">
        <v>0</v>
      </c>
      <c r="G372" s="141">
        <v>0</v>
      </c>
      <c r="H372" s="141">
        <v>0</v>
      </c>
      <c r="I372" s="141">
        <v>0</v>
      </c>
      <c r="J372" s="141">
        <v>0</v>
      </c>
      <c r="K372" s="141">
        <v>0</v>
      </c>
      <c r="L372" s="141">
        <v>0</v>
      </c>
      <c r="M372" s="141">
        <v>0</v>
      </c>
      <c r="N372" s="141">
        <v>0</v>
      </c>
      <c r="O372" s="141">
        <v>0</v>
      </c>
      <c r="P372" s="141">
        <v>0</v>
      </c>
    </row>
    <row r="373" spans="1:16" ht="12.75">
      <c r="A373" s="141">
        <v>10</v>
      </c>
      <c r="B373" s="141">
        <v>1999</v>
      </c>
      <c r="C373" s="141" t="s">
        <v>533</v>
      </c>
      <c r="D373" s="141">
        <v>0</v>
      </c>
      <c r="E373" s="141">
        <v>0</v>
      </c>
      <c r="F373" s="141">
        <v>0</v>
      </c>
      <c r="G373" s="141">
        <v>0</v>
      </c>
      <c r="H373" s="141">
        <v>0</v>
      </c>
      <c r="I373" s="141">
        <v>0</v>
      </c>
      <c r="J373" s="141">
        <v>0</v>
      </c>
      <c r="K373" s="141">
        <v>0</v>
      </c>
      <c r="L373" s="141">
        <v>0</v>
      </c>
      <c r="M373" s="141">
        <v>0</v>
      </c>
      <c r="N373" s="141">
        <v>0</v>
      </c>
      <c r="O373" s="141">
        <v>0</v>
      </c>
      <c r="P373" s="141">
        <v>0</v>
      </c>
    </row>
    <row r="374" spans="1:16" ht="12.75">
      <c r="A374" s="141">
        <v>10</v>
      </c>
      <c r="B374" s="141">
        <v>1999</v>
      </c>
      <c r="C374" s="141" t="s">
        <v>534</v>
      </c>
      <c r="D374" s="141">
        <v>0</v>
      </c>
      <c r="E374" s="141">
        <v>0</v>
      </c>
      <c r="F374" s="141">
        <v>0</v>
      </c>
      <c r="G374" s="141">
        <v>0</v>
      </c>
      <c r="H374" s="141">
        <v>0</v>
      </c>
      <c r="I374" s="141">
        <v>0</v>
      </c>
      <c r="J374" s="141">
        <v>0</v>
      </c>
      <c r="K374" s="141">
        <v>0</v>
      </c>
      <c r="L374" s="141">
        <v>0</v>
      </c>
      <c r="M374" s="141">
        <v>0</v>
      </c>
      <c r="N374" s="141">
        <v>0</v>
      </c>
      <c r="O374" s="141">
        <v>0</v>
      </c>
      <c r="P374" s="141">
        <v>0</v>
      </c>
    </row>
    <row r="375" spans="1:16" ht="12.75">
      <c r="A375" s="141">
        <v>10</v>
      </c>
      <c r="B375" s="141">
        <v>1999</v>
      </c>
      <c r="C375" s="141" t="s">
        <v>535</v>
      </c>
      <c r="D375" s="141">
        <v>0</v>
      </c>
      <c r="E375" s="141">
        <v>0</v>
      </c>
      <c r="F375" s="141">
        <v>0</v>
      </c>
      <c r="G375" s="141">
        <v>0</v>
      </c>
      <c r="H375" s="141">
        <v>0</v>
      </c>
      <c r="I375" s="141">
        <v>0</v>
      </c>
      <c r="J375" s="141">
        <v>0</v>
      </c>
      <c r="K375" s="141">
        <v>0</v>
      </c>
      <c r="L375" s="141">
        <v>0</v>
      </c>
      <c r="M375" s="141">
        <v>0</v>
      </c>
      <c r="N375" s="141">
        <v>0</v>
      </c>
      <c r="O375" s="141">
        <v>0</v>
      </c>
      <c r="P375" s="141">
        <v>0</v>
      </c>
    </row>
    <row r="376" spans="1:16" ht="12.75">
      <c r="A376" s="141">
        <v>10</v>
      </c>
      <c r="B376" s="141">
        <v>1999</v>
      </c>
      <c r="C376" s="141" t="s">
        <v>536</v>
      </c>
      <c r="D376" s="141">
        <v>0</v>
      </c>
      <c r="E376" s="141">
        <v>0</v>
      </c>
      <c r="F376" s="141">
        <v>0</v>
      </c>
      <c r="G376" s="141">
        <v>0</v>
      </c>
      <c r="H376" s="141">
        <v>0</v>
      </c>
      <c r="I376" s="141">
        <v>0</v>
      </c>
      <c r="J376" s="141">
        <v>0</v>
      </c>
      <c r="K376" s="141">
        <v>0</v>
      </c>
      <c r="L376" s="141">
        <v>0</v>
      </c>
      <c r="M376" s="141">
        <v>0</v>
      </c>
      <c r="N376" s="141">
        <v>0</v>
      </c>
      <c r="O376" s="141">
        <v>0</v>
      </c>
      <c r="P376" s="141">
        <v>0</v>
      </c>
    </row>
    <row r="377" spans="1:16" ht="12.75">
      <c r="A377" s="141">
        <v>10</v>
      </c>
      <c r="B377" s="141">
        <v>1999</v>
      </c>
      <c r="C377" s="141" t="s">
        <v>537</v>
      </c>
      <c r="D377" s="141">
        <v>0</v>
      </c>
      <c r="E377" s="141">
        <v>0</v>
      </c>
      <c r="F377" s="141">
        <v>0</v>
      </c>
      <c r="G377" s="141">
        <v>0</v>
      </c>
      <c r="H377" s="141">
        <v>0</v>
      </c>
      <c r="I377" s="141">
        <v>0</v>
      </c>
      <c r="J377" s="141">
        <v>0</v>
      </c>
      <c r="K377" s="141">
        <v>0</v>
      </c>
      <c r="L377" s="141">
        <v>0</v>
      </c>
      <c r="M377" s="141">
        <v>0</v>
      </c>
      <c r="N377" s="141">
        <v>0</v>
      </c>
      <c r="O377" s="141">
        <v>0</v>
      </c>
      <c r="P377" s="141">
        <v>0</v>
      </c>
    </row>
    <row r="378" spans="1:16" ht="12.75">
      <c r="A378" s="141">
        <v>10</v>
      </c>
      <c r="B378" s="141">
        <v>1999</v>
      </c>
      <c r="C378" s="141" t="s">
        <v>538</v>
      </c>
      <c r="D378" s="141">
        <v>0</v>
      </c>
      <c r="E378" s="141">
        <v>0</v>
      </c>
      <c r="F378" s="141">
        <v>0</v>
      </c>
      <c r="G378" s="141">
        <v>0</v>
      </c>
      <c r="H378" s="141">
        <v>0</v>
      </c>
      <c r="I378" s="141">
        <v>0</v>
      </c>
      <c r="J378" s="141">
        <v>0</v>
      </c>
      <c r="K378" s="141">
        <v>0</v>
      </c>
      <c r="L378" s="141">
        <v>0</v>
      </c>
      <c r="M378" s="141">
        <v>0</v>
      </c>
      <c r="N378" s="141">
        <v>0</v>
      </c>
      <c r="O378" s="141">
        <v>0</v>
      </c>
      <c r="P378" s="141">
        <v>0</v>
      </c>
    </row>
    <row r="379" spans="1:16" ht="12.75">
      <c r="A379" s="141">
        <v>10</v>
      </c>
      <c r="B379" s="141">
        <v>1999</v>
      </c>
      <c r="C379" s="141" t="s">
        <v>539</v>
      </c>
      <c r="D379" s="141">
        <v>0</v>
      </c>
      <c r="E379" s="141">
        <v>0</v>
      </c>
      <c r="F379" s="141">
        <v>0</v>
      </c>
      <c r="G379" s="141">
        <v>0</v>
      </c>
      <c r="H379" s="141">
        <v>0</v>
      </c>
      <c r="I379" s="141">
        <v>0</v>
      </c>
      <c r="J379" s="141">
        <v>0</v>
      </c>
      <c r="K379" s="141">
        <v>0</v>
      </c>
      <c r="L379" s="141">
        <v>0</v>
      </c>
      <c r="M379" s="141">
        <v>0</v>
      </c>
      <c r="N379" s="141">
        <v>0</v>
      </c>
      <c r="O379" s="141">
        <v>0</v>
      </c>
      <c r="P379" s="141">
        <v>0</v>
      </c>
    </row>
    <row r="380" spans="1:16" ht="12.75">
      <c r="A380" s="141">
        <v>10</v>
      </c>
      <c r="B380" s="141">
        <v>1999</v>
      </c>
      <c r="C380" s="141" t="s">
        <v>540</v>
      </c>
      <c r="D380" s="141">
        <v>0</v>
      </c>
      <c r="E380" s="141">
        <v>0</v>
      </c>
      <c r="F380" s="141">
        <v>0</v>
      </c>
      <c r="G380" s="141">
        <v>0</v>
      </c>
      <c r="H380" s="141">
        <v>0</v>
      </c>
      <c r="I380" s="141">
        <v>0</v>
      </c>
      <c r="J380" s="141">
        <v>0</v>
      </c>
      <c r="K380" s="141">
        <v>0</v>
      </c>
      <c r="L380" s="141">
        <v>0</v>
      </c>
      <c r="M380" s="141">
        <v>0</v>
      </c>
      <c r="N380" s="141">
        <v>0</v>
      </c>
      <c r="O380" s="141">
        <v>0</v>
      </c>
      <c r="P380" s="141">
        <v>0</v>
      </c>
    </row>
    <row r="381" spans="1:16" ht="12.75">
      <c r="A381" s="141">
        <v>10</v>
      </c>
      <c r="B381" s="141">
        <v>1999</v>
      </c>
      <c r="C381" s="141" t="s">
        <v>541</v>
      </c>
      <c r="D381" s="141">
        <v>0</v>
      </c>
      <c r="E381" s="141">
        <v>0</v>
      </c>
      <c r="F381" s="141">
        <v>0</v>
      </c>
      <c r="G381" s="141">
        <v>0</v>
      </c>
      <c r="H381" s="141">
        <v>0</v>
      </c>
      <c r="I381" s="141">
        <v>0</v>
      </c>
      <c r="J381" s="141">
        <v>0</v>
      </c>
      <c r="K381" s="141">
        <v>0</v>
      </c>
      <c r="L381" s="141">
        <v>0</v>
      </c>
      <c r="M381" s="141">
        <v>0</v>
      </c>
      <c r="N381" s="141">
        <v>0</v>
      </c>
      <c r="O381" s="141">
        <v>0</v>
      </c>
      <c r="P381" s="141">
        <v>0</v>
      </c>
    </row>
    <row r="382" spans="1:16" ht="12.75">
      <c r="A382" s="141">
        <v>10</v>
      </c>
      <c r="B382" s="141">
        <v>1999</v>
      </c>
      <c r="C382" s="141" t="s">
        <v>542</v>
      </c>
      <c r="D382" s="141">
        <v>0</v>
      </c>
      <c r="E382" s="141">
        <v>0</v>
      </c>
      <c r="F382" s="141">
        <v>0</v>
      </c>
      <c r="G382" s="141">
        <v>0</v>
      </c>
      <c r="H382" s="141">
        <v>0</v>
      </c>
      <c r="I382" s="141">
        <v>0</v>
      </c>
      <c r="J382" s="141">
        <v>0</v>
      </c>
      <c r="K382" s="141">
        <v>0</v>
      </c>
      <c r="L382" s="141">
        <v>0</v>
      </c>
      <c r="M382" s="141">
        <v>0</v>
      </c>
      <c r="N382" s="141">
        <v>0</v>
      </c>
      <c r="O382" s="141">
        <v>0</v>
      </c>
      <c r="P382" s="141">
        <v>0</v>
      </c>
    </row>
    <row r="383" spans="1:16" ht="12.75">
      <c r="A383" s="141">
        <v>10</v>
      </c>
      <c r="B383" s="141">
        <v>1999</v>
      </c>
      <c r="C383" s="141" t="s">
        <v>543</v>
      </c>
      <c r="D383" s="141">
        <v>0</v>
      </c>
      <c r="E383" s="141">
        <v>0</v>
      </c>
      <c r="F383" s="141">
        <v>0</v>
      </c>
      <c r="G383" s="141">
        <v>0</v>
      </c>
      <c r="H383" s="141">
        <v>0</v>
      </c>
      <c r="I383" s="141">
        <v>0</v>
      </c>
      <c r="J383" s="141">
        <v>0</v>
      </c>
      <c r="K383" s="141">
        <v>0</v>
      </c>
      <c r="L383" s="141">
        <v>0</v>
      </c>
      <c r="M383" s="141">
        <v>0</v>
      </c>
      <c r="N383" s="141">
        <v>0</v>
      </c>
      <c r="O383" s="141">
        <v>0</v>
      </c>
      <c r="P383" s="141">
        <v>0</v>
      </c>
    </row>
    <row r="384" spans="1:16" ht="12.75">
      <c r="A384" s="141">
        <v>11</v>
      </c>
      <c r="B384" s="141">
        <v>1999</v>
      </c>
      <c r="C384" s="141" t="s">
        <v>544</v>
      </c>
      <c r="D384" s="141">
        <v>0</v>
      </c>
      <c r="E384" s="141">
        <v>0</v>
      </c>
      <c r="F384" s="141">
        <v>0</v>
      </c>
      <c r="G384" s="141">
        <v>0</v>
      </c>
      <c r="H384" s="141">
        <v>0</v>
      </c>
      <c r="I384" s="141">
        <v>0</v>
      </c>
      <c r="J384" s="141">
        <v>0</v>
      </c>
      <c r="K384" s="141">
        <v>0</v>
      </c>
      <c r="L384" s="141">
        <v>0</v>
      </c>
      <c r="M384" s="141">
        <v>0</v>
      </c>
      <c r="N384" s="141">
        <v>0</v>
      </c>
      <c r="O384" s="141">
        <v>0</v>
      </c>
      <c r="P384" s="141">
        <v>0</v>
      </c>
    </row>
    <row r="385" spans="1:16" ht="12.75">
      <c r="A385" s="141">
        <v>10</v>
      </c>
      <c r="B385" s="141">
        <v>1999</v>
      </c>
      <c r="C385" s="141" t="s">
        <v>545</v>
      </c>
      <c r="D385" s="141">
        <v>0</v>
      </c>
      <c r="E385" s="141">
        <v>0</v>
      </c>
      <c r="F385" s="141">
        <v>0</v>
      </c>
      <c r="G385" s="141">
        <v>0</v>
      </c>
      <c r="H385" s="141">
        <v>0</v>
      </c>
      <c r="I385" s="141">
        <v>0</v>
      </c>
      <c r="J385" s="141">
        <v>0</v>
      </c>
      <c r="K385" s="141">
        <v>0</v>
      </c>
      <c r="L385" s="141">
        <v>0</v>
      </c>
      <c r="M385" s="141">
        <v>0</v>
      </c>
      <c r="N385" s="141">
        <v>0</v>
      </c>
      <c r="O385" s="141">
        <v>0</v>
      </c>
      <c r="P385" s="141">
        <v>0</v>
      </c>
    </row>
    <row r="386" spans="1:16" ht="12.75">
      <c r="A386" s="141">
        <v>10</v>
      </c>
      <c r="B386" s="141">
        <v>1999</v>
      </c>
      <c r="C386" s="141" t="s">
        <v>546</v>
      </c>
      <c r="D386" s="141">
        <v>0</v>
      </c>
      <c r="E386" s="141">
        <v>0</v>
      </c>
      <c r="F386" s="141">
        <v>0</v>
      </c>
      <c r="G386" s="141">
        <v>0</v>
      </c>
      <c r="H386" s="141">
        <v>0</v>
      </c>
      <c r="I386" s="141">
        <v>0</v>
      </c>
      <c r="J386" s="141">
        <v>0</v>
      </c>
      <c r="K386" s="141">
        <v>0</v>
      </c>
      <c r="L386" s="141">
        <v>0</v>
      </c>
      <c r="M386" s="141">
        <v>0</v>
      </c>
      <c r="N386" s="141">
        <v>0</v>
      </c>
      <c r="O386" s="141">
        <v>0</v>
      </c>
      <c r="P386" s="141">
        <v>0</v>
      </c>
    </row>
    <row r="387" spans="1:16" ht="12.75">
      <c r="A387" s="141">
        <v>12</v>
      </c>
      <c r="B387" s="141">
        <v>1999</v>
      </c>
      <c r="C387" s="141" t="s">
        <v>547</v>
      </c>
      <c r="D387" s="141">
        <v>0</v>
      </c>
      <c r="E387" s="141">
        <v>0</v>
      </c>
      <c r="F387" s="141">
        <v>0</v>
      </c>
      <c r="G387" s="141">
        <v>0</v>
      </c>
      <c r="H387" s="141">
        <v>0</v>
      </c>
      <c r="I387" s="141">
        <v>0</v>
      </c>
      <c r="J387" s="141">
        <v>0</v>
      </c>
      <c r="K387" s="141">
        <v>0</v>
      </c>
      <c r="L387" s="141">
        <v>0</v>
      </c>
      <c r="M387" s="141">
        <v>0</v>
      </c>
      <c r="N387" s="141">
        <v>0</v>
      </c>
      <c r="O387" s="141">
        <v>0</v>
      </c>
      <c r="P387" s="141">
        <v>0</v>
      </c>
    </row>
    <row r="388" spans="1:16" ht="12.75">
      <c r="A388" s="141">
        <v>10</v>
      </c>
      <c r="B388" s="141">
        <v>1999</v>
      </c>
      <c r="C388" s="141" t="s">
        <v>548</v>
      </c>
      <c r="D388" s="141">
        <v>0</v>
      </c>
      <c r="E388" s="141">
        <v>0</v>
      </c>
      <c r="F388" s="141">
        <v>0</v>
      </c>
      <c r="G388" s="141">
        <v>0</v>
      </c>
      <c r="H388" s="141">
        <v>0</v>
      </c>
      <c r="I388" s="141">
        <v>0</v>
      </c>
      <c r="J388" s="141">
        <v>0</v>
      </c>
      <c r="K388" s="141">
        <v>0</v>
      </c>
      <c r="L388" s="141">
        <v>0</v>
      </c>
      <c r="M388" s="141">
        <v>0</v>
      </c>
      <c r="N388" s="141">
        <v>0</v>
      </c>
      <c r="O388" s="141">
        <v>0</v>
      </c>
      <c r="P388" s="141">
        <v>0</v>
      </c>
    </row>
    <row r="389" spans="1:16" ht="12.75">
      <c r="A389" s="141">
        <v>10</v>
      </c>
      <c r="B389" s="141">
        <v>1999</v>
      </c>
      <c r="C389" s="141" t="s">
        <v>451</v>
      </c>
      <c r="D389" s="141">
        <v>0</v>
      </c>
      <c r="E389" s="141">
        <v>0</v>
      </c>
      <c r="F389" s="141">
        <v>0</v>
      </c>
      <c r="G389" s="141">
        <v>0</v>
      </c>
      <c r="H389" s="141">
        <v>0</v>
      </c>
      <c r="I389" s="141">
        <v>0</v>
      </c>
      <c r="J389" s="141">
        <v>0</v>
      </c>
      <c r="K389" s="141">
        <v>0</v>
      </c>
      <c r="L389" s="141">
        <v>0</v>
      </c>
      <c r="M389" s="141">
        <v>0</v>
      </c>
      <c r="N389" s="141">
        <v>0</v>
      </c>
      <c r="O389" s="141">
        <v>0</v>
      </c>
      <c r="P389" s="141">
        <v>0</v>
      </c>
    </row>
    <row r="390" spans="1:16" ht="12.75">
      <c r="A390" s="141">
        <v>10</v>
      </c>
      <c r="B390" s="141">
        <v>1999</v>
      </c>
      <c r="C390" s="141" t="s">
        <v>452</v>
      </c>
      <c r="D390" s="141">
        <v>0</v>
      </c>
      <c r="E390" s="141">
        <v>0</v>
      </c>
      <c r="F390" s="141">
        <v>0</v>
      </c>
      <c r="G390" s="141">
        <v>0</v>
      </c>
      <c r="H390" s="141">
        <v>0</v>
      </c>
      <c r="I390" s="141">
        <v>0</v>
      </c>
      <c r="J390" s="141">
        <v>0</v>
      </c>
      <c r="K390" s="141">
        <v>0</v>
      </c>
      <c r="L390" s="141">
        <v>0</v>
      </c>
      <c r="M390" s="141">
        <v>0</v>
      </c>
      <c r="N390" s="141">
        <v>0</v>
      </c>
      <c r="O390" s="141">
        <v>0</v>
      </c>
      <c r="P390" s="141">
        <v>0</v>
      </c>
    </row>
    <row r="391" spans="1:16" ht="12.75">
      <c r="A391" s="141">
        <v>10</v>
      </c>
      <c r="B391" s="141">
        <v>1999</v>
      </c>
      <c r="C391" s="141" t="s">
        <v>453</v>
      </c>
      <c r="D391" s="141">
        <v>0</v>
      </c>
      <c r="E391" s="141">
        <v>0</v>
      </c>
      <c r="F391" s="141">
        <v>0</v>
      </c>
      <c r="G391" s="141">
        <v>0</v>
      </c>
      <c r="H391" s="141">
        <v>0</v>
      </c>
      <c r="I391" s="141">
        <v>0</v>
      </c>
      <c r="J391" s="141">
        <v>0</v>
      </c>
      <c r="K391" s="141">
        <v>0</v>
      </c>
      <c r="L391" s="141">
        <v>0</v>
      </c>
      <c r="M391" s="141">
        <v>0</v>
      </c>
      <c r="N391" s="141">
        <v>0</v>
      </c>
      <c r="O391" s="141">
        <v>0</v>
      </c>
      <c r="P391" s="141">
        <v>0</v>
      </c>
    </row>
    <row r="392" spans="1:16" ht="12.75">
      <c r="A392" s="141">
        <v>10</v>
      </c>
      <c r="B392" s="141">
        <v>1999</v>
      </c>
      <c r="C392" s="141" t="s">
        <v>454</v>
      </c>
      <c r="D392" s="141">
        <v>0</v>
      </c>
      <c r="E392" s="141">
        <v>0</v>
      </c>
      <c r="F392" s="141">
        <v>0</v>
      </c>
      <c r="G392" s="141">
        <v>0</v>
      </c>
      <c r="H392" s="141">
        <v>0</v>
      </c>
      <c r="I392" s="141">
        <v>0</v>
      </c>
      <c r="J392" s="141">
        <v>0</v>
      </c>
      <c r="K392" s="141">
        <v>0</v>
      </c>
      <c r="L392" s="141">
        <v>0</v>
      </c>
      <c r="M392" s="141">
        <v>0</v>
      </c>
      <c r="N392" s="141">
        <v>0</v>
      </c>
      <c r="O392" s="141">
        <v>0</v>
      </c>
      <c r="P392" s="141">
        <v>0</v>
      </c>
    </row>
    <row r="393" spans="1:16" ht="12.75">
      <c r="A393" s="141">
        <v>10</v>
      </c>
      <c r="B393" s="141">
        <v>1999</v>
      </c>
      <c r="C393" s="141" t="s">
        <v>455</v>
      </c>
      <c r="D393" s="141">
        <v>0</v>
      </c>
      <c r="E393" s="141">
        <v>0</v>
      </c>
      <c r="F393" s="141">
        <v>0</v>
      </c>
      <c r="G393" s="141">
        <v>0</v>
      </c>
      <c r="H393" s="141">
        <v>0</v>
      </c>
      <c r="I393" s="141">
        <v>0</v>
      </c>
      <c r="J393" s="141">
        <v>0</v>
      </c>
      <c r="K393" s="141">
        <v>0</v>
      </c>
      <c r="L393" s="141">
        <v>0</v>
      </c>
      <c r="M393" s="141">
        <v>0</v>
      </c>
      <c r="N393" s="141">
        <v>0</v>
      </c>
      <c r="O393" s="141">
        <v>0</v>
      </c>
      <c r="P393" s="141">
        <v>0</v>
      </c>
    </row>
    <row r="394" spans="1:16" ht="12.75">
      <c r="A394" s="141">
        <v>10</v>
      </c>
      <c r="B394" s="141">
        <v>1999</v>
      </c>
      <c r="C394" s="141" t="s">
        <v>456</v>
      </c>
      <c r="D394" s="141">
        <v>0</v>
      </c>
      <c r="E394" s="141">
        <v>0</v>
      </c>
      <c r="F394" s="141">
        <v>0</v>
      </c>
      <c r="G394" s="141">
        <v>0</v>
      </c>
      <c r="H394" s="141">
        <v>0</v>
      </c>
      <c r="I394" s="141">
        <v>0</v>
      </c>
      <c r="J394" s="141">
        <v>0</v>
      </c>
      <c r="K394" s="141">
        <v>0</v>
      </c>
      <c r="L394" s="141">
        <v>0</v>
      </c>
      <c r="M394" s="141">
        <v>0</v>
      </c>
      <c r="N394" s="141">
        <v>0</v>
      </c>
      <c r="O394" s="141">
        <v>0</v>
      </c>
      <c r="P394" s="141">
        <v>0</v>
      </c>
    </row>
    <row r="395" spans="1:16" ht="12.75">
      <c r="A395" s="141">
        <v>10</v>
      </c>
      <c r="B395" s="141">
        <v>1999</v>
      </c>
      <c r="C395" s="141" t="s">
        <v>457</v>
      </c>
      <c r="D395" s="141">
        <v>0</v>
      </c>
      <c r="E395" s="141">
        <v>0</v>
      </c>
      <c r="F395" s="141">
        <v>0</v>
      </c>
      <c r="G395" s="141">
        <v>0</v>
      </c>
      <c r="H395" s="141">
        <v>0</v>
      </c>
      <c r="I395" s="141">
        <v>0</v>
      </c>
      <c r="J395" s="141">
        <v>0</v>
      </c>
      <c r="K395" s="141">
        <v>0</v>
      </c>
      <c r="L395" s="141">
        <v>0</v>
      </c>
      <c r="M395" s="141">
        <v>0</v>
      </c>
      <c r="N395" s="141">
        <v>0</v>
      </c>
      <c r="O395" s="141">
        <v>0</v>
      </c>
      <c r="P395" s="141">
        <v>0</v>
      </c>
    </row>
    <row r="396" spans="1:16" ht="12.75">
      <c r="A396" s="141">
        <v>10</v>
      </c>
      <c r="B396" s="141">
        <v>1999</v>
      </c>
      <c r="C396" s="141" t="s">
        <v>458</v>
      </c>
      <c r="D396" s="141">
        <v>0</v>
      </c>
      <c r="E396" s="141">
        <v>0</v>
      </c>
      <c r="F396" s="141">
        <v>0</v>
      </c>
      <c r="G396" s="141">
        <v>0</v>
      </c>
      <c r="H396" s="141">
        <v>0</v>
      </c>
      <c r="I396" s="141">
        <v>0</v>
      </c>
      <c r="J396" s="141">
        <v>0</v>
      </c>
      <c r="K396" s="141">
        <v>0</v>
      </c>
      <c r="L396" s="141">
        <v>0</v>
      </c>
      <c r="M396" s="141">
        <v>0</v>
      </c>
      <c r="N396" s="141">
        <v>0</v>
      </c>
      <c r="O396" s="141">
        <v>0</v>
      </c>
      <c r="P396" s="141">
        <v>0</v>
      </c>
    </row>
    <row r="397" spans="1:16" ht="12.75">
      <c r="A397" s="141">
        <v>10</v>
      </c>
      <c r="B397" s="141">
        <v>1999</v>
      </c>
      <c r="C397" s="141" t="s">
        <v>459</v>
      </c>
      <c r="D397" s="141">
        <v>0</v>
      </c>
      <c r="E397" s="141">
        <v>0</v>
      </c>
      <c r="F397" s="141">
        <v>0</v>
      </c>
      <c r="G397" s="141">
        <v>0</v>
      </c>
      <c r="H397" s="141">
        <v>0</v>
      </c>
      <c r="I397" s="141">
        <v>0</v>
      </c>
      <c r="J397" s="141">
        <v>0</v>
      </c>
      <c r="K397" s="141">
        <v>0</v>
      </c>
      <c r="L397" s="141">
        <v>0</v>
      </c>
      <c r="M397" s="141">
        <v>0</v>
      </c>
      <c r="N397" s="141">
        <v>0</v>
      </c>
      <c r="O397" s="141">
        <v>0</v>
      </c>
      <c r="P397" s="141">
        <v>0</v>
      </c>
    </row>
    <row r="398" spans="1:16" ht="12.75">
      <c r="A398" s="141">
        <v>11</v>
      </c>
      <c r="B398" s="141">
        <v>1999</v>
      </c>
      <c r="C398" s="141" t="s">
        <v>460</v>
      </c>
      <c r="D398" s="141">
        <v>0</v>
      </c>
      <c r="E398" s="141">
        <v>0</v>
      </c>
      <c r="F398" s="141">
        <v>0</v>
      </c>
      <c r="G398" s="141">
        <v>0</v>
      </c>
      <c r="H398" s="141">
        <v>0</v>
      </c>
      <c r="I398" s="141">
        <v>0</v>
      </c>
      <c r="J398" s="141">
        <v>0</v>
      </c>
      <c r="K398" s="141">
        <v>0</v>
      </c>
      <c r="L398" s="141">
        <v>0</v>
      </c>
      <c r="M398" s="141">
        <v>0</v>
      </c>
      <c r="N398" s="141">
        <v>0</v>
      </c>
      <c r="O398" s="141">
        <v>0</v>
      </c>
      <c r="P398" s="141">
        <v>0</v>
      </c>
    </row>
    <row r="399" spans="1:16" ht="12.75">
      <c r="A399" s="141">
        <v>10</v>
      </c>
      <c r="B399" s="141">
        <v>1999</v>
      </c>
      <c r="C399" s="141" t="s">
        <v>461</v>
      </c>
      <c r="D399" s="141">
        <v>0</v>
      </c>
      <c r="E399" s="141">
        <v>0</v>
      </c>
      <c r="F399" s="141">
        <v>0</v>
      </c>
      <c r="G399" s="141">
        <v>0</v>
      </c>
      <c r="H399" s="141">
        <v>0</v>
      </c>
      <c r="I399" s="141">
        <v>0</v>
      </c>
      <c r="J399" s="141">
        <v>0</v>
      </c>
      <c r="K399" s="141">
        <v>0</v>
      </c>
      <c r="L399" s="141">
        <v>0</v>
      </c>
      <c r="M399" s="141">
        <v>0</v>
      </c>
      <c r="N399" s="141">
        <v>0</v>
      </c>
      <c r="O399" s="141">
        <v>0</v>
      </c>
      <c r="P399" s="141">
        <v>0</v>
      </c>
    </row>
    <row r="400" spans="1:16" ht="12.75">
      <c r="A400" s="141">
        <v>12</v>
      </c>
      <c r="B400" s="141">
        <v>1999</v>
      </c>
      <c r="C400" s="141" t="s">
        <v>462</v>
      </c>
      <c r="D400" s="141">
        <v>0</v>
      </c>
      <c r="E400" s="141">
        <v>0</v>
      </c>
      <c r="F400" s="141">
        <v>0</v>
      </c>
      <c r="G400" s="141">
        <v>0</v>
      </c>
      <c r="H400" s="141">
        <v>0</v>
      </c>
      <c r="I400" s="141">
        <v>0</v>
      </c>
      <c r="J400" s="141">
        <v>0</v>
      </c>
      <c r="K400" s="141">
        <v>0</v>
      </c>
      <c r="L400" s="141">
        <v>0</v>
      </c>
      <c r="M400" s="141">
        <v>0</v>
      </c>
      <c r="N400" s="141">
        <v>0</v>
      </c>
      <c r="O400" s="141">
        <v>0</v>
      </c>
      <c r="P400" s="141">
        <v>0</v>
      </c>
    </row>
    <row r="401" spans="1:16" ht="12.75">
      <c r="A401" s="141">
        <v>10</v>
      </c>
      <c r="B401" s="141">
        <v>1999</v>
      </c>
      <c r="C401" s="141" t="s">
        <v>463</v>
      </c>
      <c r="D401" s="141">
        <v>0</v>
      </c>
      <c r="E401" s="141">
        <v>0</v>
      </c>
      <c r="F401" s="141">
        <v>0</v>
      </c>
      <c r="G401" s="141">
        <v>0</v>
      </c>
      <c r="H401" s="141">
        <v>0</v>
      </c>
      <c r="I401" s="141">
        <v>0</v>
      </c>
      <c r="J401" s="141">
        <v>0</v>
      </c>
      <c r="K401" s="141">
        <v>0</v>
      </c>
      <c r="L401" s="141">
        <v>0</v>
      </c>
      <c r="M401" s="141">
        <v>0</v>
      </c>
      <c r="N401" s="141">
        <v>0</v>
      </c>
      <c r="O401" s="141">
        <v>0</v>
      </c>
      <c r="P401" s="141">
        <v>0</v>
      </c>
    </row>
    <row r="402" spans="1:16" ht="12.75">
      <c r="A402" s="141">
        <v>10</v>
      </c>
      <c r="B402" s="141">
        <v>1999</v>
      </c>
      <c r="C402" s="141" t="s">
        <v>464</v>
      </c>
      <c r="D402" s="141">
        <v>0</v>
      </c>
      <c r="E402" s="141">
        <v>0</v>
      </c>
      <c r="F402" s="141">
        <v>0</v>
      </c>
      <c r="G402" s="141">
        <v>0</v>
      </c>
      <c r="H402" s="141">
        <v>0</v>
      </c>
      <c r="I402" s="141">
        <v>0</v>
      </c>
      <c r="J402" s="141">
        <v>0</v>
      </c>
      <c r="K402" s="141">
        <v>0</v>
      </c>
      <c r="L402" s="141">
        <v>0</v>
      </c>
      <c r="M402" s="141">
        <v>0</v>
      </c>
      <c r="N402" s="141">
        <v>0</v>
      </c>
      <c r="O402" s="141">
        <v>0</v>
      </c>
      <c r="P402" s="141">
        <v>0</v>
      </c>
    </row>
    <row r="403" spans="1:16" ht="12.75">
      <c r="A403" s="141">
        <v>10</v>
      </c>
      <c r="B403" s="141">
        <v>1999</v>
      </c>
      <c r="C403" s="141" t="s">
        <v>465</v>
      </c>
      <c r="D403" s="141">
        <v>0</v>
      </c>
      <c r="E403" s="141">
        <v>0</v>
      </c>
      <c r="F403" s="141">
        <v>0</v>
      </c>
      <c r="G403" s="141">
        <v>0</v>
      </c>
      <c r="H403" s="141">
        <v>0</v>
      </c>
      <c r="I403" s="141">
        <v>0</v>
      </c>
      <c r="J403" s="141">
        <v>0</v>
      </c>
      <c r="K403" s="141">
        <v>0</v>
      </c>
      <c r="L403" s="141">
        <v>0</v>
      </c>
      <c r="M403" s="141">
        <v>0</v>
      </c>
      <c r="N403" s="141">
        <v>0</v>
      </c>
      <c r="O403" s="141">
        <v>0</v>
      </c>
      <c r="P403" s="141">
        <v>0</v>
      </c>
    </row>
    <row r="404" spans="1:16" ht="12.75">
      <c r="A404" s="141">
        <v>10</v>
      </c>
      <c r="B404" s="141">
        <v>1999</v>
      </c>
      <c r="C404" s="141" t="s">
        <v>466</v>
      </c>
      <c r="D404" s="141">
        <v>0</v>
      </c>
      <c r="E404" s="141">
        <v>0</v>
      </c>
      <c r="F404" s="141">
        <v>0</v>
      </c>
      <c r="G404" s="141">
        <v>0</v>
      </c>
      <c r="H404" s="141">
        <v>0</v>
      </c>
      <c r="I404" s="141">
        <v>0</v>
      </c>
      <c r="J404" s="141">
        <v>0</v>
      </c>
      <c r="K404" s="141">
        <v>0</v>
      </c>
      <c r="L404" s="141">
        <v>0</v>
      </c>
      <c r="M404" s="141">
        <v>0</v>
      </c>
      <c r="N404" s="141">
        <v>0</v>
      </c>
      <c r="O404" s="141">
        <v>0</v>
      </c>
      <c r="P404" s="141">
        <v>0</v>
      </c>
    </row>
    <row r="405" spans="1:16" ht="12.75">
      <c r="A405" s="141">
        <v>10</v>
      </c>
      <c r="B405" s="141">
        <v>1999</v>
      </c>
      <c r="C405" s="141" t="s">
        <v>467</v>
      </c>
      <c r="D405" s="141">
        <v>0</v>
      </c>
      <c r="E405" s="141">
        <v>0</v>
      </c>
      <c r="F405" s="141">
        <v>0</v>
      </c>
      <c r="G405" s="141">
        <v>0</v>
      </c>
      <c r="H405" s="141">
        <v>0</v>
      </c>
      <c r="I405" s="141">
        <v>0</v>
      </c>
      <c r="J405" s="141">
        <v>0</v>
      </c>
      <c r="K405" s="141">
        <v>0</v>
      </c>
      <c r="L405" s="141">
        <v>0</v>
      </c>
      <c r="M405" s="141">
        <v>0</v>
      </c>
      <c r="N405" s="141">
        <v>0</v>
      </c>
      <c r="O405" s="141">
        <v>0</v>
      </c>
      <c r="P405" s="141">
        <v>0</v>
      </c>
    </row>
    <row r="406" spans="1:16" ht="12.75">
      <c r="A406" s="141">
        <v>10</v>
      </c>
      <c r="B406" s="141">
        <v>1999</v>
      </c>
      <c r="C406" s="141" t="s">
        <v>468</v>
      </c>
      <c r="D406" s="141">
        <v>0</v>
      </c>
      <c r="E406" s="141">
        <v>0</v>
      </c>
      <c r="F406" s="141">
        <v>0</v>
      </c>
      <c r="G406" s="141">
        <v>0</v>
      </c>
      <c r="H406" s="141">
        <v>0</v>
      </c>
      <c r="I406" s="141">
        <v>0</v>
      </c>
      <c r="J406" s="141">
        <v>0</v>
      </c>
      <c r="K406" s="141">
        <v>0</v>
      </c>
      <c r="L406" s="141">
        <v>0</v>
      </c>
      <c r="M406" s="141">
        <v>0</v>
      </c>
      <c r="N406" s="141">
        <v>0</v>
      </c>
      <c r="O406" s="141">
        <v>0</v>
      </c>
      <c r="P406" s="141">
        <v>0</v>
      </c>
    </row>
    <row r="407" spans="1:16" ht="12.75">
      <c r="A407" s="141">
        <v>10</v>
      </c>
      <c r="B407" s="141">
        <v>1999</v>
      </c>
      <c r="C407" s="141" t="s">
        <v>469</v>
      </c>
      <c r="D407" s="141">
        <v>0</v>
      </c>
      <c r="E407" s="141">
        <v>0</v>
      </c>
      <c r="F407" s="141">
        <v>0</v>
      </c>
      <c r="G407" s="141">
        <v>0</v>
      </c>
      <c r="H407" s="141">
        <v>0</v>
      </c>
      <c r="I407" s="141">
        <v>0</v>
      </c>
      <c r="J407" s="141">
        <v>0</v>
      </c>
      <c r="K407" s="141">
        <v>0</v>
      </c>
      <c r="L407" s="141">
        <v>0</v>
      </c>
      <c r="M407" s="141">
        <v>0</v>
      </c>
      <c r="N407" s="141">
        <v>0</v>
      </c>
      <c r="O407" s="141">
        <v>0</v>
      </c>
      <c r="P407" s="141">
        <v>0</v>
      </c>
    </row>
    <row r="408" spans="1:16" ht="12.75">
      <c r="A408" s="141">
        <v>10</v>
      </c>
      <c r="B408" s="141">
        <v>1999</v>
      </c>
      <c r="C408" s="141" t="s">
        <v>470</v>
      </c>
      <c r="D408" s="141">
        <v>0</v>
      </c>
      <c r="E408" s="141">
        <v>0</v>
      </c>
      <c r="F408" s="141">
        <v>0</v>
      </c>
      <c r="G408" s="141">
        <v>0</v>
      </c>
      <c r="H408" s="141">
        <v>0</v>
      </c>
      <c r="I408" s="141">
        <v>0</v>
      </c>
      <c r="J408" s="141">
        <v>0</v>
      </c>
      <c r="K408" s="141">
        <v>0</v>
      </c>
      <c r="L408" s="141">
        <v>0</v>
      </c>
      <c r="M408" s="141">
        <v>0</v>
      </c>
      <c r="N408" s="141">
        <v>0</v>
      </c>
      <c r="O408" s="141">
        <v>0</v>
      </c>
      <c r="P408" s="141">
        <v>0</v>
      </c>
    </row>
    <row r="409" spans="1:16" ht="12.75">
      <c r="A409" s="141">
        <v>10</v>
      </c>
      <c r="B409" s="141">
        <v>1999</v>
      </c>
      <c r="C409" s="141" t="s">
        <v>471</v>
      </c>
      <c r="D409" s="141">
        <v>0</v>
      </c>
      <c r="E409" s="141">
        <v>0</v>
      </c>
      <c r="F409" s="141">
        <v>0</v>
      </c>
      <c r="G409" s="141">
        <v>0</v>
      </c>
      <c r="H409" s="141">
        <v>0</v>
      </c>
      <c r="I409" s="141">
        <v>0</v>
      </c>
      <c r="J409" s="141">
        <v>0</v>
      </c>
      <c r="K409" s="141">
        <v>0</v>
      </c>
      <c r="L409" s="141">
        <v>0</v>
      </c>
      <c r="M409" s="141">
        <v>0</v>
      </c>
      <c r="N409" s="141">
        <v>0</v>
      </c>
      <c r="O409" s="141">
        <v>0</v>
      </c>
      <c r="P409" s="141">
        <v>0</v>
      </c>
    </row>
    <row r="410" spans="1:16" ht="12.75">
      <c r="A410" s="141">
        <v>10</v>
      </c>
      <c r="B410" s="141">
        <v>1999</v>
      </c>
      <c r="C410" s="141" t="s">
        <v>472</v>
      </c>
      <c r="D410" s="141">
        <v>0</v>
      </c>
      <c r="E410" s="141">
        <v>0</v>
      </c>
      <c r="F410" s="141">
        <v>0</v>
      </c>
      <c r="G410" s="141">
        <v>0</v>
      </c>
      <c r="H410" s="141">
        <v>0</v>
      </c>
      <c r="I410" s="141">
        <v>0</v>
      </c>
      <c r="J410" s="141">
        <v>0</v>
      </c>
      <c r="K410" s="141">
        <v>0</v>
      </c>
      <c r="L410" s="141">
        <v>0</v>
      </c>
      <c r="M410" s="141">
        <v>0</v>
      </c>
      <c r="N410" s="141">
        <v>0</v>
      </c>
      <c r="O410" s="141">
        <v>0</v>
      </c>
      <c r="P410" s="141">
        <v>0</v>
      </c>
    </row>
    <row r="411" spans="1:16" ht="12.75">
      <c r="A411" s="141">
        <v>10</v>
      </c>
      <c r="B411" s="141">
        <v>1999</v>
      </c>
      <c r="C411" s="141" t="s">
        <v>473</v>
      </c>
      <c r="D411" s="141">
        <v>0</v>
      </c>
      <c r="E411" s="141">
        <v>0</v>
      </c>
      <c r="F411" s="141">
        <v>0</v>
      </c>
      <c r="G411" s="141">
        <v>0</v>
      </c>
      <c r="H411" s="141">
        <v>0</v>
      </c>
      <c r="I411" s="141">
        <v>0</v>
      </c>
      <c r="J411" s="141">
        <v>0</v>
      </c>
      <c r="K411" s="141">
        <v>0</v>
      </c>
      <c r="L411" s="141">
        <v>0</v>
      </c>
      <c r="M411" s="141">
        <v>0</v>
      </c>
      <c r="N411" s="141">
        <v>0</v>
      </c>
      <c r="O411" s="141">
        <v>0</v>
      </c>
      <c r="P411" s="141">
        <v>0</v>
      </c>
    </row>
    <row r="412" spans="1:16" ht="12.75">
      <c r="A412" s="141">
        <v>10</v>
      </c>
      <c r="B412" s="141">
        <v>1999</v>
      </c>
      <c r="C412" s="141" t="s">
        <v>474</v>
      </c>
      <c r="D412" s="141">
        <v>0</v>
      </c>
      <c r="E412" s="141">
        <v>0</v>
      </c>
      <c r="F412" s="141">
        <v>0</v>
      </c>
      <c r="G412" s="141">
        <v>0</v>
      </c>
      <c r="H412" s="141">
        <v>0</v>
      </c>
      <c r="I412" s="141">
        <v>0</v>
      </c>
      <c r="J412" s="141">
        <v>0</v>
      </c>
      <c r="K412" s="141">
        <v>0</v>
      </c>
      <c r="L412" s="141">
        <v>0</v>
      </c>
      <c r="M412" s="141">
        <v>0</v>
      </c>
      <c r="N412" s="141">
        <v>0</v>
      </c>
      <c r="O412" s="141">
        <v>0</v>
      </c>
      <c r="P412" s="141">
        <v>0</v>
      </c>
    </row>
    <row r="413" spans="1:16" ht="12.75">
      <c r="A413" s="141">
        <v>10</v>
      </c>
      <c r="B413" s="141">
        <v>1999</v>
      </c>
      <c r="C413" s="141" t="s">
        <v>475</v>
      </c>
      <c r="D413" s="141">
        <v>0</v>
      </c>
      <c r="E413" s="141">
        <v>0</v>
      </c>
      <c r="F413" s="141">
        <v>0</v>
      </c>
      <c r="G413" s="141">
        <v>0</v>
      </c>
      <c r="H413" s="141">
        <v>0</v>
      </c>
      <c r="I413" s="141">
        <v>0</v>
      </c>
      <c r="J413" s="141">
        <v>0</v>
      </c>
      <c r="K413" s="141">
        <v>0</v>
      </c>
      <c r="L413" s="141">
        <v>0</v>
      </c>
      <c r="M413" s="141">
        <v>0</v>
      </c>
      <c r="N413" s="141">
        <v>0</v>
      </c>
      <c r="O413" s="141">
        <v>0</v>
      </c>
      <c r="P413" s="141">
        <v>0</v>
      </c>
    </row>
    <row r="414" spans="1:16" ht="12.75">
      <c r="A414" s="141">
        <v>12</v>
      </c>
      <c r="B414" s="141">
        <v>1999</v>
      </c>
      <c r="C414" s="141" t="s">
        <v>476</v>
      </c>
      <c r="D414" s="141">
        <v>0</v>
      </c>
      <c r="E414" s="141">
        <v>0</v>
      </c>
      <c r="F414" s="141">
        <v>0</v>
      </c>
      <c r="G414" s="141">
        <v>0</v>
      </c>
      <c r="H414" s="141">
        <v>0</v>
      </c>
      <c r="I414" s="141">
        <v>0</v>
      </c>
      <c r="J414" s="141">
        <v>0</v>
      </c>
      <c r="K414" s="141">
        <v>0</v>
      </c>
      <c r="L414" s="141">
        <v>0</v>
      </c>
      <c r="M414" s="141">
        <v>0</v>
      </c>
      <c r="N414" s="141">
        <v>0</v>
      </c>
      <c r="O414" s="141">
        <v>0</v>
      </c>
      <c r="P414" s="141">
        <v>0</v>
      </c>
    </row>
    <row r="415" spans="1:16" ht="12.75">
      <c r="A415" s="141">
        <v>10</v>
      </c>
      <c r="B415" s="141">
        <v>1999</v>
      </c>
      <c r="C415" s="141" t="s">
        <v>477</v>
      </c>
      <c r="D415" s="141">
        <v>0</v>
      </c>
      <c r="E415" s="141">
        <v>0</v>
      </c>
      <c r="F415" s="141">
        <v>0</v>
      </c>
      <c r="G415" s="141">
        <v>0</v>
      </c>
      <c r="H415" s="141">
        <v>0</v>
      </c>
      <c r="I415" s="141">
        <v>0</v>
      </c>
      <c r="J415" s="141">
        <v>0</v>
      </c>
      <c r="K415" s="141">
        <v>0</v>
      </c>
      <c r="L415" s="141">
        <v>0</v>
      </c>
      <c r="M415" s="141">
        <v>0</v>
      </c>
      <c r="N415" s="141">
        <v>0</v>
      </c>
      <c r="O415" s="141">
        <v>0</v>
      </c>
      <c r="P415" s="141">
        <v>0</v>
      </c>
    </row>
    <row r="416" spans="1:16" ht="12.75">
      <c r="A416" s="141">
        <v>10</v>
      </c>
      <c r="B416" s="141">
        <v>1999</v>
      </c>
      <c r="C416" s="141" t="s">
        <v>478</v>
      </c>
      <c r="D416" s="141">
        <v>0</v>
      </c>
      <c r="E416" s="141">
        <v>0</v>
      </c>
      <c r="F416" s="141">
        <v>0</v>
      </c>
      <c r="G416" s="141">
        <v>0</v>
      </c>
      <c r="H416" s="141">
        <v>0</v>
      </c>
      <c r="I416" s="141">
        <v>0</v>
      </c>
      <c r="J416" s="141">
        <v>0</v>
      </c>
      <c r="K416" s="141">
        <v>0</v>
      </c>
      <c r="L416" s="141">
        <v>0</v>
      </c>
      <c r="M416" s="141">
        <v>0</v>
      </c>
      <c r="N416" s="141">
        <v>0</v>
      </c>
      <c r="O416" s="141">
        <v>0</v>
      </c>
      <c r="P416" s="141">
        <v>0</v>
      </c>
    </row>
    <row r="417" spans="1:16" ht="12.75">
      <c r="A417" s="141">
        <v>10</v>
      </c>
      <c r="B417" s="141">
        <v>1999</v>
      </c>
      <c r="C417" s="141" t="s">
        <v>479</v>
      </c>
      <c r="D417" s="141">
        <v>0</v>
      </c>
      <c r="E417" s="141">
        <v>0</v>
      </c>
      <c r="F417" s="141">
        <v>0</v>
      </c>
      <c r="G417" s="141">
        <v>0</v>
      </c>
      <c r="H417" s="141">
        <v>0</v>
      </c>
      <c r="I417" s="141">
        <v>0</v>
      </c>
      <c r="J417" s="141">
        <v>0</v>
      </c>
      <c r="K417" s="141">
        <v>0</v>
      </c>
      <c r="L417" s="141">
        <v>0</v>
      </c>
      <c r="M417" s="141">
        <v>0</v>
      </c>
      <c r="N417" s="141">
        <v>0</v>
      </c>
      <c r="O417" s="141">
        <v>0</v>
      </c>
      <c r="P417" s="141">
        <v>0</v>
      </c>
    </row>
    <row r="418" spans="1:16" ht="12.75">
      <c r="A418" s="141">
        <v>10</v>
      </c>
      <c r="B418" s="141">
        <v>1999</v>
      </c>
      <c r="C418" s="141" t="s">
        <v>480</v>
      </c>
      <c r="D418" s="141">
        <v>0</v>
      </c>
      <c r="E418" s="141">
        <v>0</v>
      </c>
      <c r="F418" s="141">
        <v>0</v>
      </c>
      <c r="G418" s="141">
        <v>0</v>
      </c>
      <c r="H418" s="141">
        <v>0</v>
      </c>
      <c r="I418" s="141">
        <v>0</v>
      </c>
      <c r="J418" s="141">
        <v>0</v>
      </c>
      <c r="K418" s="141">
        <v>0</v>
      </c>
      <c r="L418" s="141">
        <v>0</v>
      </c>
      <c r="M418" s="141">
        <v>0</v>
      </c>
      <c r="N418" s="141">
        <v>0</v>
      </c>
      <c r="O418" s="141">
        <v>0</v>
      </c>
      <c r="P418" s="141">
        <v>0</v>
      </c>
    </row>
    <row r="419" spans="1:16" ht="12.75">
      <c r="A419" s="141">
        <v>10</v>
      </c>
      <c r="B419" s="141">
        <v>1999</v>
      </c>
      <c r="C419" s="141" t="s">
        <v>481</v>
      </c>
      <c r="D419" s="141">
        <v>0</v>
      </c>
      <c r="E419" s="141">
        <v>0</v>
      </c>
      <c r="F419" s="141">
        <v>0</v>
      </c>
      <c r="G419" s="141">
        <v>0</v>
      </c>
      <c r="H419" s="141">
        <v>0</v>
      </c>
      <c r="I419" s="141">
        <v>0</v>
      </c>
      <c r="J419" s="141">
        <v>0</v>
      </c>
      <c r="K419" s="141">
        <v>0</v>
      </c>
      <c r="L419" s="141">
        <v>0</v>
      </c>
      <c r="M419" s="141">
        <v>0</v>
      </c>
      <c r="N419" s="141">
        <v>0</v>
      </c>
      <c r="O419" s="141">
        <v>0</v>
      </c>
      <c r="P419" s="141">
        <v>0</v>
      </c>
    </row>
    <row r="420" spans="1:16" ht="12.75">
      <c r="A420" s="141">
        <v>10</v>
      </c>
      <c r="B420" s="141">
        <v>1999</v>
      </c>
      <c r="C420" s="141" t="s">
        <v>482</v>
      </c>
      <c r="D420" s="141">
        <v>0</v>
      </c>
      <c r="E420" s="141">
        <v>0</v>
      </c>
      <c r="F420" s="141">
        <v>0</v>
      </c>
      <c r="G420" s="141">
        <v>0</v>
      </c>
      <c r="H420" s="141">
        <v>0</v>
      </c>
      <c r="I420" s="141">
        <v>0</v>
      </c>
      <c r="J420" s="141">
        <v>0</v>
      </c>
      <c r="K420" s="141">
        <v>0</v>
      </c>
      <c r="L420" s="141">
        <v>0</v>
      </c>
      <c r="M420" s="141">
        <v>0</v>
      </c>
      <c r="N420" s="141">
        <v>0</v>
      </c>
      <c r="O420" s="141">
        <v>0</v>
      </c>
      <c r="P420" s="141">
        <v>0</v>
      </c>
    </row>
    <row r="421" spans="1:16" ht="12.75">
      <c r="A421" s="141">
        <v>10</v>
      </c>
      <c r="B421" s="141">
        <v>1999</v>
      </c>
      <c r="C421" s="141" t="s">
        <v>483</v>
      </c>
      <c r="D421" s="141">
        <v>0</v>
      </c>
      <c r="E421" s="141">
        <v>0</v>
      </c>
      <c r="F421" s="141">
        <v>0</v>
      </c>
      <c r="G421" s="141">
        <v>0</v>
      </c>
      <c r="H421" s="141">
        <v>0</v>
      </c>
      <c r="I421" s="141">
        <v>0</v>
      </c>
      <c r="J421" s="141">
        <v>0</v>
      </c>
      <c r="K421" s="141">
        <v>0</v>
      </c>
      <c r="L421" s="141">
        <v>0</v>
      </c>
      <c r="M421" s="141">
        <v>0</v>
      </c>
      <c r="N421" s="141">
        <v>0</v>
      </c>
      <c r="O421" s="141">
        <v>0</v>
      </c>
      <c r="P421" s="141">
        <v>0</v>
      </c>
    </row>
    <row r="422" spans="1:16" ht="12.75">
      <c r="A422" s="141">
        <v>10</v>
      </c>
      <c r="B422" s="141">
        <v>1999</v>
      </c>
      <c r="C422" s="141" t="s">
        <v>484</v>
      </c>
      <c r="D422" s="141">
        <v>0</v>
      </c>
      <c r="E422" s="141">
        <v>0</v>
      </c>
      <c r="F422" s="141">
        <v>0</v>
      </c>
      <c r="G422" s="141">
        <v>0</v>
      </c>
      <c r="H422" s="141">
        <v>0</v>
      </c>
      <c r="I422" s="141">
        <v>0</v>
      </c>
      <c r="J422" s="141">
        <v>0</v>
      </c>
      <c r="K422" s="141">
        <v>0</v>
      </c>
      <c r="L422" s="141">
        <v>0</v>
      </c>
      <c r="M422" s="141">
        <v>0</v>
      </c>
      <c r="N422" s="141">
        <v>0</v>
      </c>
      <c r="O422" s="141">
        <v>0</v>
      </c>
      <c r="P422" s="141">
        <v>0</v>
      </c>
    </row>
    <row r="423" spans="1:16" ht="12.75">
      <c r="A423" s="141">
        <v>10</v>
      </c>
      <c r="B423" s="141">
        <v>1999</v>
      </c>
      <c r="C423" s="141" t="s">
        <v>485</v>
      </c>
      <c r="D423" s="141">
        <v>0</v>
      </c>
      <c r="E423" s="141">
        <v>0</v>
      </c>
      <c r="F423" s="141">
        <v>0</v>
      </c>
      <c r="G423" s="141">
        <v>0</v>
      </c>
      <c r="H423" s="141">
        <v>0</v>
      </c>
      <c r="I423" s="141">
        <v>0</v>
      </c>
      <c r="J423" s="141">
        <v>0</v>
      </c>
      <c r="K423" s="141">
        <v>0</v>
      </c>
      <c r="L423" s="141">
        <v>0</v>
      </c>
      <c r="M423" s="141">
        <v>0</v>
      </c>
      <c r="N423" s="141">
        <v>0</v>
      </c>
      <c r="O423" s="141">
        <v>0</v>
      </c>
      <c r="P423" s="141">
        <v>0</v>
      </c>
    </row>
    <row r="424" spans="1:16" ht="12.75">
      <c r="A424" s="141">
        <v>10</v>
      </c>
      <c r="B424" s="141">
        <v>1999</v>
      </c>
      <c r="C424" s="141" t="s">
        <v>486</v>
      </c>
      <c r="D424" s="141">
        <v>0</v>
      </c>
      <c r="E424" s="141">
        <v>0</v>
      </c>
      <c r="F424" s="141">
        <v>0</v>
      </c>
      <c r="G424" s="141">
        <v>0</v>
      </c>
      <c r="H424" s="141">
        <v>0</v>
      </c>
      <c r="I424" s="141">
        <v>0</v>
      </c>
      <c r="J424" s="141">
        <v>0</v>
      </c>
      <c r="K424" s="141">
        <v>0</v>
      </c>
      <c r="L424" s="141">
        <v>0</v>
      </c>
      <c r="M424" s="141">
        <v>0</v>
      </c>
      <c r="N424" s="141">
        <v>0</v>
      </c>
      <c r="O424" s="141">
        <v>0</v>
      </c>
      <c r="P424" s="141">
        <v>0</v>
      </c>
    </row>
    <row r="425" spans="1:16" ht="12.75">
      <c r="A425" s="141">
        <v>10</v>
      </c>
      <c r="B425" s="141">
        <v>1999</v>
      </c>
      <c r="C425" s="141" t="s">
        <v>487</v>
      </c>
      <c r="D425" s="141">
        <v>0</v>
      </c>
      <c r="E425" s="141">
        <v>0</v>
      </c>
      <c r="F425" s="141">
        <v>0</v>
      </c>
      <c r="G425" s="141">
        <v>0</v>
      </c>
      <c r="H425" s="141">
        <v>0</v>
      </c>
      <c r="I425" s="141">
        <v>0</v>
      </c>
      <c r="J425" s="141">
        <v>0</v>
      </c>
      <c r="K425" s="141">
        <v>0</v>
      </c>
      <c r="L425" s="141">
        <v>0</v>
      </c>
      <c r="M425" s="141">
        <v>0</v>
      </c>
      <c r="N425" s="141">
        <v>0</v>
      </c>
      <c r="O425" s="141">
        <v>0</v>
      </c>
      <c r="P425" s="141">
        <v>0</v>
      </c>
    </row>
    <row r="426" spans="1:16" ht="12.75">
      <c r="A426" s="141">
        <v>10</v>
      </c>
      <c r="B426" s="141">
        <v>1999</v>
      </c>
      <c r="C426" s="141" t="s">
        <v>488</v>
      </c>
      <c r="D426" s="141">
        <v>0</v>
      </c>
      <c r="E426" s="141">
        <v>0</v>
      </c>
      <c r="F426" s="141">
        <v>0</v>
      </c>
      <c r="G426" s="141">
        <v>0</v>
      </c>
      <c r="H426" s="141">
        <v>0</v>
      </c>
      <c r="I426" s="141">
        <v>0</v>
      </c>
      <c r="J426" s="141">
        <v>0</v>
      </c>
      <c r="K426" s="141">
        <v>0</v>
      </c>
      <c r="L426" s="141">
        <v>0</v>
      </c>
      <c r="M426" s="141">
        <v>0</v>
      </c>
      <c r="N426" s="141">
        <v>0</v>
      </c>
      <c r="O426" s="141">
        <v>0</v>
      </c>
      <c r="P426" s="141">
        <v>0</v>
      </c>
    </row>
    <row r="427" spans="1:16" ht="12.75">
      <c r="A427" s="141">
        <v>10</v>
      </c>
      <c r="B427" s="141">
        <v>1999</v>
      </c>
      <c r="C427" s="141" t="s">
        <v>489</v>
      </c>
      <c r="D427" s="141">
        <v>0</v>
      </c>
      <c r="E427" s="141">
        <v>0</v>
      </c>
      <c r="F427" s="141">
        <v>0</v>
      </c>
      <c r="G427" s="141">
        <v>0</v>
      </c>
      <c r="H427" s="141">
        <v>0</v>
      </c>
      <c r="I427" s="141">
        <v>0</v>
      </c>
      <c r="J427" s="141">
        <v>0</v>
      </c>
      <c r="K427" s="141">
        <v>0</v>
      </c>
      <c r="L427" s="141">
        <v>0</v>
      </c>
      <c r="M427" s="141">
        <v>0</v>
      </c>
      <c r="N427" s="141">
        <v>0</v>
      </c>
      <c r="O427" s="141">
        <v>0</v>
      </c>
      <c r="P427" s="141">
        <v>0</v>
      </c>
    </row>
    <row r="428" spans="1:16" ht="12.75">
      <c r="A428" s="141">
        <v>10</v>
      </c>
      <c r="B428" s="141">
        <v>1999</v>
      </c>
      <c r="C428" s="141" t="s">
        <v>490</v>
      </c>
      <c r="D428" s="141">
        <v>0</v>
      </c>
      <c r="E428" s="141">
        <v>0</v>
      </c>
      <c r="F428" s="141">
        <v>0</v>
      </c>
      <c r="G428" s="141">
        <v>0</v>
      </c>
      <c r="H428" s="141">
        <v>0</v>
      </c>
      <c r="I428" s="141">
        <v>0</v>
      </c>
      <c r="J428" s="141">
        <v>0</v>
      </c>
      <c r="K428" s="141">
        <v>0</v>
      </c>
      <c r="L428" s="141">
        <v>0</v>
      </c>
      <c r="M428" s="141">
        <v>0</v>
      </c>
      <c r="N428" s="141">
        <v>0</v>
      </c>
      <c r="O428" s="141">
        <v>0</v>
      </c>
      <c r="P428" s="141">
        <v>0</v>
      </c>
    </row>
    <row r="429" spans="1:16" ht="12.75">
      <c r="A429" s="141">
        <v>10</v>
      </c>
      <c r="B429" s="141">
        <v>1999</v>
      </c>
      <c r="C429" s="141" t="s">
        <v>491</v>
      </c>
      <c r="D429" s="141">
        <v>0</v>
      </c>
      <c r="E429" s="141">
        <v>0</v>
      </c>
      <c r="F429" s="141">
        <v>0</v>
      </c>
      <c r="G429" s="141">
        <v>0</v>
      </c>
      <c r="H429" s="141">
        <v>0</v>
      </c>
      <c r="I429" s="141">
        <v>0</v>
      </c>
      <c r="J429" s="141">
        <v>0</v>
      </c>
      <c r="K429" s="141">
        <v>0</v>
      </c>
      <c r="L429" s="141">
        <v>0</v>
      </c>
      <c r="M429" s="141">
        <v>0</v>
      </c>
      <c r="N429" s="141">
        <v>0</v>
      </c>
      <c r="O429" s="141">
        <v>0</v>
      </c>
      <c r="P429" s="141">
        <v>0</v>
      </c>
    </row>
    <row r="430" spans="1:16" ht="12.75">
      <c r="A430" s="141">
        <v>10</v>
      </c>
      <c r="B430" s="141">
        <v>1999</v>
      </c>
      <c r="C430" s="141" t="s">
        <v>492</v>
      </c>
      <c r="D430" s="141">
        <v>0</v>
      </c>
      <c r="E430" s="141">
        <v>0</v>
      </c>
      <c r="F430" s="141">
        <v>0</v>
      </c>
      <c r="G430" s="141">
        <v>0</v>
      </c>
      <c r="H430" s="141">
        <v>0</v>
      </c>
      <c r="I430" s="141">
        <v>0</v>
      </c>
      <c r="J430" s="141">
        <v>0</v>
      </c>
      <c r="K430" s="141">
        <v>0</v>
      </c>
      <c r="L430" s="141">
        <v>0</v>
      </c>
      <c r="M430" s="141">
        <v>0</v>
      </c>
      <c r="N430" s="141">
        <v>0</v>
      </c>
      <c r="O430" s="141">
        <v>0</v>
      </c>
      <c r="P430" s="141">
        <v>0</v>
      </c>
    </row>
    <row r="431" spans="1:16" ht="12.75">
      <c r="A431" s="141">
        <v>10</v>
      </c>
      <c r="B431" s="141">
        <v>1999</v>
      </c>
      <c r="C431" s="141" t="s">
        <v>493</v>
      </c>
      <c r="D431" s="141">
        <v>0</v>
      </c>
      <c r="E431" s="141">
        <v>0</v>
      </c>
      <c r="F431" s="141">
        <v>0</v>
      </c>
      <c r="G431" s="141">
        <v>0</v>
      </c>
      <c r="H431" s="141">
        <v>0</v>
      </c>
      <c r="I431" s="141">
        <v>0</v>
      </c>
      <c r="J431" s="141">
        <v>0</v>
      </c>
      <c r="K431" s="141">
        <v>0</v>
      </c>
      <c r="L431" s="141">
        <v>0</v>
      </c>
      <c r="M431" s="141">
        <v>0</v>
      </c>
      <c r="N431" s="141">
        <v>0</v>
      </c>
      <c r="O431" s="141">
        <v>0</v>
      </c>
      <c r="P431" s="141">
        <v>0</v>
      </c>
    </row>
    <row r="432" spans="1:16" ht="12.75">
      <c r="A432" s="141">
        <v>10</v>
      </c>
      <c r="B432" s="141">
        <v>1999</v>
      </c>
      <c r="C432" s="141" t="s">
        <v>494</v>
      </c>
      <c r="D432" s="141">
        <v>0</v>
      </c>
      <c r="E432" s="141">
        <v>0</v>
      </c>
      <c r="F432" s="141">
        <v>0</v>
      </c>
      <c r="G432" s="141">
        <v>0</v>
      </c>
      <c r="H432" s="141">
        <v>0</v>
      </c>
      <c r="I432" s="141">
        <v>0</v>
      </c>
      <c r="J432" s="141">
        <v>0</v>
      </c>
      <c r="K432" s="141">
        <v>0</v>
      </c>
      <c r="L432" s="141">
        <v>0</v>
      </c>
      <c r="M432" s="141">
        <v>0</v>
      </c>
      <c r="N432" s="141">
        <v>0</v>
      </c>
      <c r="O432" s="141">
        <v>0</v>
      </c>
      <c r="P432" s="141">
        <v>0</v>
      </c>
    </row>
    <row r="433" spans="1:16" ht="12.75">
      <c r="A433" s="141">
        <v>10</v>
      </c>
      <c r="B433" s="141">
        <v>1999</v>
      </c>
      <c r="C433" s="141" t="s">
        <v>495</v>
      </c>
      <c r="D433" s="141">
        <v>0</v>
      </c>
      <c r="E433" s="141">
        <v>0</v>
      </c>
      <c r="F433" s="141">
        <v>0</v>
      </c>
      <c r="G433" s="141">
        <v>0</v>
      </c>
      <c r="H433" s="141">
        <v>0</v>
      </c>
      <c r="I433" s="141">
        <v>0</v>
      </c>
      <c r="J433" s="141">
        <v>0</v>
      </c>
      <c r="K433" s="141">
        <v>0</v>
      </c>
      <c r="L433" s="141">
        <v>0</v>
      </c>
      <c r="M433" s="141">
        <v>0</v>
      </c>
      <c r="N433" s="141">
        <v>0</v>
      </c>
      <c r="O433" s="141">
        <v>0</v>
      </c>
      <c r="P433" s="141">
        <v>0</v>
      </c>
    </row>
    <row r="434" spans="1:16" ht="12.75">
      <c r="A434" s="141">
        <v>10</v>
      </c>
      <c r="B434" s="141">
        <v>1999</v>
      </c>
      <c r="C434" s="141" t="s">
        <v>496</v>
      </c>
      <c r="D434" s="141">
        <v>0</v>
      </c>
      <c r="E434" s="141">
        <v>0</v>
      </c>
      <c r="F434" s="141">
        <v>0</v>
      </c>
      <c r="G434" s="141">
        <v>0</v>
      </c>
      <c r="H434" s="141">
        <v>0</v>
      </c>
      <c r="I434" s="141">
        <v>0</v>
      </c>
      <c r="J434" s="141">
        <v>0</v>
      </c>
      <c r="K434" s="141">
        <v>0</v>
      </c>
      <c r="L434" s="141">
        <v>0</v>
      </c>
      <c r="M434" s="141">
        <v>0</v>
      </c>
      <c r="N434" s="141">
        <v>0</v>
      </c>
      <c r="O434" s="141">
        <v>0</v>
      </c>
      <c r="P434" s="141">
        <v>0</v>
      </c>
    </row>
    <row r="435" spans="1:16" ht="12.75">
      <c r="A435" s="141">
        <v>10</v>
      </c>
      <c r="B435" s="141">
        <v>1999</v>
      </c>
      <c r="C435" s="141" t="s">
        <v>497</v>
      </c>
      <c r="D435" s="141">
        <v>0</v>
      </c>
      <c r="E435" s="141">
        <v>0</v>
      </c>
      <c r="F435" s="141">
        <v>0</v>
      </c>
      <c r="G435" s="141">
        <v>0</v>
      </c>
      <c r="H435" s="141">
        <v>0</v>
      </c>
      <c r="I435" s="141">
        <v>0</v>
      </c>
      <c r="J435" s="141">
        <v>0</v>
      </c>
      <c r="K435" s="141">
        <v>0</v>
      </c>
      <c r="L435" s="141">
        <v>0</v>
      </c>
      <c r="M435" s="141">
        <v>0</v>
      </c>
      <c r="N435" s="141">
        <v>0</v>
      </c>
      <c r="O435" s="141">
        <v>0</v>
      </c>
      <c r="P435" s="141">
        <v>0</v>
      </c>
    </row>
    <row r="436" spans="1:16" ht="12.75">
      <c r="A436" s="141">
        <v>10</v>
      </c>
      <c r="B436" s="141">
        <v>1999</v>
      </c>
      <c r="C436" s="141" t="s">
        <v>498</v>
      </c>
      <c r="D436" s="141">
        <v>0</v>
      </c>
      <c r="E436" s="141">
        <v>0</v>
      </c>
      <c r="F436" s="141">
        <v>0</v>
      </c>
      <c r="G436" s="141">
        <v>0</v>
      </c>
      <c r="H436" s="141">
        <v>0</v>
      </c>
      <c r="I436" s="141">
        <v>0</v>
      </c>
      <c r="J436" s="141">
        <v>0</v>
      </c>
      <c r="K436" s="141">
        <v>0</v>
      </c>
      <c r="L436" s="141">
        <v>0</v>
      </c>
      <c r="M436" s="141">
        <v>0</v>
      </c>
      <c r="N436" s="141">
        <v>0</v>
      </c>
      <c r="O436" s="141">
        <v>0</v>
      </c>
      <c r="P436" s="141">
        <v>0</v>
      </c>
    </row>
    <row r="437" spans="1:16" ht="12.75">
      <c r="A437" s="141">
        <v>10</v>
      </c>
      <c r="B437" s="141">
        <v>1999</v>
      </c>
      <c r="C437" s="141" t="s">
        <v>499</v>
      </c>
      <c r="D437" s="141">
        <v>0</v>
      </c>
      <c r="E437" s="141">
        <v>0</v>
      </c>
      <c r="F437" s="141">
        <v>0</v>
      </c>
      <c r="G437" s="141">
        <v>0</v>
      </c>
      <c r="H437" s="141">
        <v>0</v>
      </c>
      <c r="I437" s="141">
        <v>0</v>
      </c>
      <c r="J437" s="141">
        <v>0</v>
      </c>
      <c r="K437" s="141">
        <v>0</v>
      </c>
      <c r="L437" s="141">
        <v>0</v>
      </c>
      <c r="M437" s="141">
        <v>0</v>
      </c>
      <c r="N437" s="141">
        <v>0</v>
      </c>
      <c r="O437" s="141">
        <v>0</v>
      </c>
      <c r="P437" s="141">
        <v>0</v>
      </c>
    </row>
    <row r="438" spans="1:16" ht="12.75">
      <c r="A438" s="141">
        <v>10</v>
      </c>
      <c r="B438" s="141">
        <v>1999</v>
      </c>
      <c r="C438" s="141" t="s">
        <v>402</v>
      </c>
      <c r="D438" s="141">
        <v>0</v>
      </c>
      <c r="E438" s="141">
        <v>0</v>
      </c>
      <c r="F438" s="141">
        <v>0</v>
      </c>
      <c r="G438" s="141">
        <v>0</v>
      </c>
      <c r="H438" s="141">
        <v>0</v>
      </c>
      <c r="I438" s="141">
        <v>0</v>
      </c>
      <c r="J438" s="141">
        <v>0</v>
      </c>
      <c r="K438" s="141">
        <v>0</v>
      </c>
      <c r="L438" s="141">
        <v>0</v>
      </c>
      <c r="M438" s="141">
        <v>0</v>
      </c>
      <c r="N438" s="141">
        <v>0</v>
      </c>
      <c r="O438" s="141">
        <v>0</v>
      </c>
      <c r="P438" s="141">
        <v>0</v>
      </c>
    </row>
    <row r="439" spans="1:16" ht="12.75">
      <c r="A439" s="141">
        <v>10</v>
      </c>
      <c r="B439" s="141">
        <v>1999</v>
      </c>
      <c r="C439" s="141" t="s">
        <v>403</v>
      </c>
      <c r="D439" s="141">
        <v>0</v>
      </c>
      <c r="E439" s="141">
        <v>0</v>
      </c>
      <c r="F439" s="141">
        <v>0</v>
      </c>
      <c r="G439" s="141">
        <v>0</v>
      </c>
      <c r="H439" s="141">
        <v>0</v>
      </c>
      <c r="I439" s="141">
        <v>0</v>
      </c>
      <c r="J439" s="141">
        <v>0</v>
      </c>
      <c r="K439" s="141">
        <v>0</v>
      </c>
      <c r="L439" s="141">
        <v>0</v>
      </c>
      <c r="M439" s="141">
        <v>0</v>
      </c>
      <c r="N439" s="141">
        <v>0</v>
      </c>
      <c r="O439" s="141">
        <v>0</v>
      </c>
      <c r="P439" s="141">
        <v>0</v>
      </c>
    </row>
    <row r="440" spans="1:16" ht="12.75">
      <c r="A440" s="141">
        <v>10</v>
      </c>
      <c r="B440" s="141">
        <v>1999</v>
      </c>
      <c r="C440" s="141" t="s">
        <v>404</v>
      </c>
      <c r="D440" s="141">
        <v>0</v>
      </c>
      <c r="E440" s="141">
        <v>0</v>
      </c>
      <c r="F440" s="141">
        <v>0</v>
      </c>
      <c r="G440" s="141">
        <v>0</v>
      </c>
      <c r="H440" s="141">
        <v>0</v>
      </c>
      <c r="I440" s="141">
        <v>0</v>
      </c>
      <c r="J440" s="141">
        <v>0</v>
      </c>
      <c r="K440" s="141">
        <v>0</v>
      </c>
      <c r="L440" s="141">
        <v>0</v>
      </c>
      <c r="M440" s="141">
        <v>0</v>
      </c>
      <c r="N440" s="141">
        <v>0</v>
      </c>
      <c r="O440" s="141">
        <v>0</v>
      </c>
      <c r="P440" s="141">
        <v>0</v>
      </c>
    </row>
    <row r="441" spans="1:16" ht="12.75">
      <c r="A441" s="141">
        <v>10</v>
      </c>
      <c r="B441" s="141">
        <v>1999</v>
      </c>
      <c r="C441" s="141" t="s">
        <v>405</v>
      </c>
      <c r="D441" s="141">
        <v>0</v>
      </c>
      <c r="E441" s="141">
        <v>0</v>
      </c>
      <c r="F441" s="141">
        <v>0</v>
      </c>
      <c r="G441" s="141">
        <v>0</v>
      </c>
      <c r="H441" s="141">
        <v>0</v>
      </c>
      <c r="I441" s="141">
        <v>0</v>
      </c>
      <c r="J441" s="141">
        <v>0</v>
      </c>
      <c r="K441" s="141">
        <v>0</v>
      </c>
      <c r="L441" s="141">
        <v>0</v>
      </c>
      <c r="M441" s="141">
        <v>0</v>
      </c>
      <c r="N441" s="141">
        <v>0</v>
      </c>
      <c r="O441" s="141">
        <v>0</v>
      </c>
      <c r="P441" s="141">
        <v>0</v>
      </c>
    </row>
    <row r="442" spans="1:16" ht="12.75">
      <c r="A442" s="141">
        <v>10</v>
      </c>
      <c r="B442" s="141">
        <v>1999</v>
      </c>
      <c r="C442" s="141" t="s">
        <v>406</v>
      </c>
      <c r="D442" s="141">
        <v>0</v>
      </c>
      <c r="E442" s="141">
        <v>0</v>
      </c>
      <c r="F442" s="141">
        <v>0</v>
      </c>
      <c r="G442" s="141">
        <v>0</v>
      </c>
      <c r="H442" s="141">
        <v>0</v>
      </c>
      <c r="I442" s="141">
        <v>0</v>
      </c>
      <c r="J442" s="141">
        <v>0</v>
      </c>
      <c r="K442" s="141">
        <v>0</v>
      </c>
      <c r="L442" s="141">
        <v>0</v>
      </c>
      <c r="M442" s="141">
        <v>0</v>
      </c>
      <c r="N442" s="141">
        <v>0</v>
      </c>
      <c r="O442" s="141">
        <v>0</v>
      </c>
      <c r="P442" s="141">
        <v>0</v>
      </c>
    </row>
    <row r="443" spans="1:16" ht="12.75">
      <c r="A443" s="141">
        <v>10</v>
      </c>
      <c r="B443" s="141">
        <v>1999</v>
      </c>
      <c r="C443" s="141" t="s">
        <v>407</v>
      </c>
      <c r="D443" s="141">
        <v>0</v>
      </c>
      <c r="E443" s="141">
        <v>0</v>
      </c>
      <c r="F443" s="141">
        <v>0</v>
      </c>
      <c r="G443" s="141">
        <v>0</v>
      </c>
      <c r="H443" s="141">
        <v>0</v>
      </c>
      <c r="I443" s="141">
        <v>0</v>
      </c>
      <c r="J443" s="141">
        <v>0</v>
      </c>
      <c r="K443" s="141">
        <v>0</v>
      </c>
      <c r="L443" s="141">
        <v>0</v>
      </c>
      <c r="M443" s="141">
        <v>0</v>
      </c>
      <c r="N443" s="141">
        <v>0</v>
      </c>
      <c r="O443" s="141">
        <v>0</v>
      </c>
      <c r="P443" s="141">
        <v>0</v>
      </c>
    </row>
    <row r="444" spans="1:16" ht="12.75">
      <c r="A444" s="141">
        <v>12</v>
      </c>
      <c r="B444" s="141">
        <v>1999</v>
      </c>
      <c r="C444" s="141" t="s">
        <v>408</v>
      </c>
      <c r="D444" s="141">
        <v>0</v>
      </c>
      <c r="E444" s="141">
        <v>0</v>
      </c>
      <c r="F444" s="141">
        <v>0</v>
      </c>
      <c r="G444" s="141">
        <v>0</v>
      </c>
      <c r="H444" s="141">
        <v>0</v>
      </c>
      <c r="I444" s="141">
        <v>0</v>
      </c>
      <c r="J444" s="141">
        <v>0</v>
      </c>
      <c r="K444" s="141">
        <v>0</v>
      </c>
      <c r="L444" s="141">
        <v>0</v>
      </c>
      <c r="M444" s="141">
        <v>0</v>
      </c>
      <c r="N444" s="141">
        <v>0</v>
      </c>
      <c r="O444" s="141">
        <v>0</v>
      </c>
      <c r="P444" s="141">
        <v>0</v>
      </c>
    </row>
    <row r="445" spans="1:16" ht="12.75">
      <c r="A445" s="141">
        <v>10</v>
      </c>
      <c r="B445" s="141">
        <v>1999</v>
      </c>
      <c r="C445" s="141" t="s">
        <v>409</v>
      </c>
      <c r="D445" s="141">
        <v>0</v>
      </c>
      <c r="E445" s="141">
        <v>0</v>
      </c>
      <c r="F445" s="141">
        <v>0</v>
      </c>
      <c r="G445" s="141">
        <v>0</v>
      </c>
      <c r="H445" s="141">
        <v>0</v>
      </c>
      <c r="I445" s="141">
        <v>0</v>
      </c>
      <c r="J445" s="141">
        <v>0</v>
      </c>
      <c r="K445" s="141">
        <v>0</v>
      </c>
      <c r="L445" s="141">
        <v>0</v>
      </c>
      <c r="M445" s="141">
        <v>0</v>
      </c>
      <c r="N445" s="141">
        <v>0</v>
      </c>
      <c r="O445" s="141">
        <v>0</v>
      </c>
      <c r="P445" s="141">
        <v>0</v>
      </c>
    </row>
    <row r="446" spans="1:16" ht="12.75">
      <c r="A446" s="141">
        <v>10</v>
      </c>
      <c r="B446" s="141">
        <v>1999</v>
      </c>
      <c r="C446" s="141" t="s">
        <v>410</v>
      </c>
      <c r="D446" s="141">
        <v>0</v>
      </c>
      <c r="E446" s="141">
        <v>0</v>
      </c>
      <c r="F446" s="141">
        <v>0</v>
      </c>
      <c r="G446" s="141">
        <v>0</v>
      </c>
      <c r="H446" s="141">
        <v>0</v>
      </c>
      <c r="I446" s="141">
        <v>0</v>
      </c>
      <c r="J446" s="141">
        <v>0</v>
      </c>
      <c r="K446" s="141">
        <v>0</v>
      </c>
      <c r="L446" s="141">
        <v>0</v>
      </c>
      <c r="M446" s="141">
        <v>0</v>
      </c>
      <c r="N446" s="141">
        <v>0</v>
      </c>
      <c r="O446" s="141">
        <v>0</v>
      </c>
      <c r="P446" s="141">
        <v>0</v>
      </c>
    </row>
    <row r="447" spans="1:16" ht="12.75">
      <c r="A447" s="141">
        <v>10</v>
      </c>
      <c r="B447" s="141">
        <v>1999</v>
      </c>
      <c r="C447" s="141" t="s">
        <v>411</v>
      </c>
      <c r="D447" s="141">
        <v>0</v>
      </c>
      <c r="E447" s="141">
        <v>0</v>
      </c>
      <c r="F447" s="141">
        <v>0</v>
      </c>
      <c r="G447" s="141">
        <v>0</v>
      </c>
      <c r="H447" s="141">
        <v>0</v>
      </c>
      <c r="I447" s="141">
        <v>0</v>
      </c>
      <c r="J447" s="141">
        <v>0</v>
      </c>
      <c r="K447" s="141">
        <v>0</v>
      </c>
      <c r="L447" s="141">
        <v>0</v>
      </c>
      <c r="M447" s="141">
        <v>0</v>
      </c>
      <c r="N447" s="141">
        <v>0</v>
      </c>
      <c r="O447" s="141">
        <v>0</v>
      </c>
      <c r="P447" s="141">
        <v>0</v>
      </c>
    </row>
    <row r="448" spans="1:16" ht="12.75">
      <c r="A448" s="141">
        <v>10</v>
      </c>
      <c r="B448" s="141">
        <v>1999</v>
      </c>
      <c r="C448" s="141" t="s">
        <v>412</v>
      </c>
      <c r="D448" s="141">
        <v>0</v>
      </c>
      <c r="E448" s="141">
        <v>0</v>
      </c>
      <c r="F448" s="141">
        <v>0</v>
      </c>
      <c r="G448" s="141">
        <v>0</v>
      </c>
      <c r="H448" s="141">
        <v>0</v>
      </c>
      <c r="I448" s="141">
        <v>0</v>
      </c>
      <c r="J448" s="141">
        <v>0</v>
      </c>
      <c r="K448" s="141">
        <v>0</v>
      </c>
      <c r="L448" s="141">
        <v>0</v>
      </c>
      <c r="M448" s="141">
        <v>0</v>
      </c>
      <c r="N448" s="141">
        <v>0</v>
      </c>
      <c r="O448" s="141">
        <v>0</v>
      </c>
      <c r="P448" s="141">
        <v>0</v>
      </c>
    </row>
    <row r="449" spans="1:16" ht="12.75">
      <c r="A449" s="141">
        <v>10</v>
      </c>
      <c r="B449" s="141">
        <v>1999</v>
      </c>
      <c r="C449" s="141" t="s">
        <v>413</v>
      </c>
      <c r="D449" s="141">
        <v>0</v>
      </c>
      <c r="E449" s="141">
        <v>0</v>
      </c>
      <c r="F449" s="141">
        <v>0</v>
      </c>
      <c r="G449" s="141">
        <v>0</v>
      </c>
      <c r="H449" s="141">
        <v>0</v>
      </c>
      <c r="I449" s="141">
        <v>0</v>
      </c>
      <c r="J449" s="141">
        <v>0</v>
      </c>
      <c r="K449" s="141">
        <v>0</v>
      </c>
      <c r="L449" s="141">
        <v>0</v>
      </c>
      <c r="M449" s="141">
        <v>0</v>
      </c>
      <c r="N449" s="141">
        <v>0</v>
      </c>
      <c r="O449" s="141">
        <v>0</v>
      </c>
      <c r="P449" s="141">
        <v>0</v>
      </c>
    </row>
    <row r="450" spans="1:16" ht="12.75">
      <c r="A450" s="141">
        <v>10</v>
      </c>
      <c r="B450" s="141">
        <v>1999</v>
      </c>
      <c r="C450" s="141" t="s">
        <v>414</v>
      </c>
      <c r="D450" s="141">
        <v>0</v>
      </c>
      <c r="E450" s="141">
        <v>0</v>
      </c>
      <c r="F450" s="141">
        <v>0</v>
      </c>
      <c r="G450" s="141">
        <v>0</v>
      </c>
      <c r="H450" s="141">
        <v>0</v>
      </c>
      <c r="I450" s="141">
        <v>0</v>
      </c>
      <c r="J450" s="141">
        <v>0</v>
      </c>
      <c r="K450" s="141">
        <v>0</v>
      </c>
      <c r="L450" s="141">
        <v>0</v>
      </c>
      <c r="M450" s="141">
        <v>0</v>
      </c>
      <c r="N450" s="141">
        <v>0</v>
      </c>
      <c r="O450" s="141">
        <v>0</v>
      </c>
      <c r="P450" s="141">
        <v>0</v>
      </c>
    </row>
    <row r="451" spans="1:16" ht="12.75">
      <c r="A451" s="141">
        <v>10</v>
      </c>
      <c r="B451" s="141">
        <v>1999</v>
      </c>
      <c r="C451" s="141" t="s">
        <v>415</v>
      </c>
      <c r="D451" s="141">
        <v>0</v>
      </c>
      <c r="E451" s="141">
        <v>0</v>
      </c>
      <c r="F451" s="141">
        <v>0</v>
      </c>
      <c r="G451" s="141">
        <v>0</v>
      </c>
      <c r="H451" s="141">
        <v>0</v>
      </c>
      <c r="I451" s="141">
        <v>0</v>
      </c>
      <c r="J451" s="141">
        <v>0</v>
      </c>
      <c r="K451" s="141">
        <v>0</v>
      </c>
      <c r="L451" s="141">
        <v>0</v>
      </c>
      <c r="M451" s="141">
        <v>0</v>
      </c>
      <c r="N451" s="141">
        <v>0</v>
      </c>
      <c r="O451" s="141">
        <v>0</v>
      </c>
      <c r="P451" s="141">
        <v>0</v>
      </c>
    </row>
    <row r="452" spans="1:16" ht="12.75">
      <c r="A452" s="141">
        <v>10</v>
      </c>
      <c r="B452" s="141">
        <v>1999</v>
      </c>
      <c r="C452" s="141" t="s">
        <v>416</v>
      </c>
      <c r="D452" s="141">
        <v>0</v>
      </c>
      <c r="E452" s="141">
        <v>0</v>
      </c>
      <c r="F452" s="141">
        <v>0</v>
      </c>
      <c r="G452" s="141">
        <v>0</v>
      </c>
      <c r="H452" s="141">
        <v>0</v>
      </c>
      <c r="I452" s="141">
        <v>0</v>
      </c>
      <c r="J452" s="141">
        <v>0</v>
      </c>
      <c r="K452" s="141">
        <v>0</v>
      </c>
      <c r="L452" s="141">
        <v>0</v>
      </c>
      <c r="M452" s="141">
        <v>0</v>
      </c>
      <c r="N452" s="141">
        <v>0</v>
      </c>
      <c r="O452" s="141">
        <v>0</v>
      </c>
      <c r="P452" s="141">
        <v>0</v>
      </c>
    </row>
    <row r="453" spans="1:16" ht="12.75">
      <c r="A453" s="141">
        <v>10</v>
      </c>
      <c r="B453" s="141">
        <v>1999</v>
      </c>
      <c r="C453" s="141" t="s">
        <v>417</v>
      </c>
      <c r="D453" s="141">
        <v>0</v>
      </c>
      <c r="E453" s="141">
        <v>0</v>
      </c>
      <c r="F453" s="141">
        <v>0</v>
      </c>
      <c r="G453" s="141">
        <v>0</v>
      </c>
      <c r="H453" s="141">
        <v>0</v>
      </c>
      <c r="I453" s="141">
        <v>0</v>
      </c>
      <c r="J453" s="141">
        <v>0</v>
      </c>
      <c r="K453" s="141">
        <v>0</v>
      </c>
      <c r="L453" s="141">
        <v>0</v>
      </c>
      <c r="M453" s="141">
        <v>0</v>
      </c>
      <c r="N453" s="141">
        <v>0</v>
      </c>
      <c r="O453" s="141">
        <v>0</v>
      </c>
      <c r="P453" s="141">
        <v>0</v>
      </c>
    </row>
    <row r="454" spans="1:16" ht="12.75">
      <c r="A454" s="141">
        <v>10</v>
      </c>
      <c r="B454" s="141">
        <v>1999</v>
      </c>
      <c r="C454" s="141" t="s">
        <v>418</v>
      </c>
      <c r="D454" s="141">
        <v>0</v>
      </c>
      <c r="E454" s="141">
        <v>0</v>
      </c>
      <c r="F454" s="141">
        <v>0</v>
      </c>
      <c r="G454" s="141">
        <v>0</v>
      </c>
      <c r="H454" s="141">
        <v>0</v>
      </c>
      <c r="I454" s="141">
        <v>0</v>
      </c>
      <c r="J454" s="141">
        <v>0</v>
      </c>
      <c r="K454" s="141">
        <v>0</v>
      </c>
      <c r="L454" s="141">
        <v>0</v>
      </c>
      <c r="M454" s="141">
        <v>0</v>
      </c>
      <c r="N454" s="141">
        <v>0</v>
      </c>
      <c r="O454" s="141">
        <v>0</v>
      </c>
      <c r="P454" s="141">
        <v>0</v>
      </c>
    </row>
    <row r="455" spans="1:16" ht="12.75">
      <c r="A455" s="141">
        <v>10</v>
      </c>
      <c r="B455" s="141">
        <v>1999</v>
      </c>
      <c r="C455" s="141" t="s">
        <v>419</v>
      </c>
      <c r="D455" s="141">
        <v>0</v>
      </c>
      <c r="E455" s="141">
        <v>0</v>
      </c>
      <c r="F455" s="141">
        <v>0</v>
      </c>
      <c r="G455" s="141">
        <v>0</v>
      </c>
      <c r="H455" s="141">
        <v>0</v>
      </c>
      <c r="I455" s="141">
        <v>0</v>
      </c>
      <c r="J455" s="141">
        <v>0</v>
      </c>
      <c r="K455" s="141">
        <v>0</v>
      </c>
      <c r="L455" s="141">
        <v>0</v>
      </c>
      <c r="M455" s="141">
        <v>0</v>
      </c>
      <c r="N455" s="141">
        <v>0</v>
      </c>
      <c r="O455" s="141">
        <v>0</v>
      </c>
      <c r="P455" s="141">
        <v>0</v>
      </c>
    </row>
    <row r="456" spans="1:16" ht="12.75">
      <c r="A456" s="141">
        <v>10</v>
      </c>
      <c r="B456" s="141">
        <v>1999</v>
      </c>
      <c r="C456" s="141" t="s">
        <v>420</v>
      </c>
      <c r="D456" s="141">
        <v>0</v>
      </c>
      <c r="E456" s="141">
        <v>0</v>
      </c>
      <c r="F456" s="141">
        <v>0</v>
      </c>
      <c r="G456" s="141">
        <v>0</v>
      </c>
      <c r="H456" s="141">
        <v>0</v>
      </c>
      <c r="I456" s="141">
        <v>0</v>
      </c>
      <c r="J456" s="141">
        <v>0</v>
      </c>
      <c r="K456" s="141">
        <v>0</v>
      </c>
      <c r="L456" s="141">
        <v>0</v>
      </c>
      <c r="M456" s="141">
        <v>0</v>
      </c>
      <c r="N456" s="141">
        <v>0</v>
      </c>
      <c r="O456" s="141">
        <v>0</v>
      </c>
      <c r="P456" s="141">
        <v>0</v>
      </c>
    </row>
    <row r="457" spans="1:16" ht="12.75">
      <c r="A457" s="141">
        <v>10</v>
      </c>
      <c r="B457" s="141">
        <v>1999</v>
      </c>
      <c r="C457" s="141" t="s">
        <v>421</v>
      </c>
      <c r="D457" s="141">
        <v>0</v>
      </c>
      <c r="E457" s="141">
        <v>0</v>
      </c>
      <c r="F457" s="141">
        <v>0</v>
      </c>
      <c r="G457" s="141">
        <v>0</v>
      </c>
      <c r="H457" s="141">
        <v>0</v>
      </c>
      <c r="I457" s="141">
        <v>0</v>
      </c>
      <c r="J457" s="141">
        <v>0</v>
      </c>
      <c r="K457" s="141">
        <v>0</v>
      </c>
      <c r="L457" s="141">
        <v>0</v>
      </c>
      <c r="M457" s="141">
        <v>0</v>
      </c>
      <c r="N457" s="141">
        <v>0</v>
      </c>
      <c r="O457" s="141">
        <v>0</v>
      </c>
      <c r="P457" s="141">
        <v>0</v>
      </c>
    </row>
    <row r="458" spans="1:16" ht="12.75">
      <c r="A458" s="141">
        <v>10</v>
      </c>
      <c r="B458" s="141">
        <v>1999</v>
      </c>
      <c r="C458" s="141" t="s">
        <v>422</v>
      </c>
      <c r="D458" s="141">
        <v>0</v>
      </c>
      <c r="E458" s="141">
        <v>0</v>
      </c>
      <c r="F458" s="141">
        <v>0</v>
      </c>
      <c r="G458" s="141">
        <v>0</v>
      </c>
      <c r="H458" s="141">
        <v>0</v>
      </c>
      <c r="I458" s="141">
        <v>0</v>
      </c>
      <c r="J458" s="141">
        <v>0</v>
      </c>
      <c r="K458" s="141">
        <v>0</v>
      </c>
      <c r="L458" s="141">
        <v>0</v>
      </c>
      <c r="M458" s="141">
        <v>0</v>
      </c>
      <c r="N458" s="141">
        <v>0</v>
      </c>
      <c r="O458" s="141">
        <v>0</v>
      </c>
      <c r="P458" s="141">
        <v>0</v>
      </c>
    </row>
    <row r="459" spans="1:16" ht="12.75">
      <c r="A459" s="141">
        <v>10</v>
      </c>
      <c r="B459" s="141">
        <v>1999</v>
      </c>
      <c r="C459" s="141" t="s">
        <v>423</v>
      </c>
      <c r="D459" s="141">
        <v>0</v>
      </c>
      <c r="E459" s="141">
        <v>0</v>
      </c>
      <c r="F459" s="141">
        <v>0</v>
      </c>
      <c r="G459" s="141">
        <v>0</v>
      </c>
      <c r="H459" s="141">
        <v>0</v>
      </c>
      <c r="I459" s="141">
        <v>0</v>
      </c>
      <c r="J459" s="141">
        <v>0</v>
      </c>
      <c r="K459" s="141">
        <v>0</v>
      </c>
      <c r="L459" s="141">
        <v>0</v>
      </c>
      <c r="M459" s="141">
        <v>0</v>
      </c>
      <c r="N459" s="141">
        <v>0</v>
      </c>
      <c r="O459" s="141">
        <v>0</v>
      </c>
      <c r="P459" s="141">
        <v>0</v>
      </c>
    </row>
    <row r="460" spans="1:16" ht="12.75">
      <c r="A460" s="141">
        <v>10</v>
      </c>
      <c r="B460" s="141">
        <v>1999</v>
      </c>
      <c r="C460" s="141" t="s">
        <v>424</v>
      </c>
      <c r="D460" s="141">
        <v>0</v>
      </c>
      <c r="E460" s="141">
        <v>0</v>
      </c>
      <c r="F460" s="141">
        <v>0</v>
      </c>
      <c r="G460" s="141">
        <v>0</v>
      </c>
      <c r="H460" s="141">
        <v>0</v>
      </c>
      <c r="I460" s="141">
        <v>0</v>
      </c>
      <c r="J460" s="141">
        <v>0</v>
      </c>
      <c r="K460" s="141">
        <v>0</v>
      </c>
      <c r="L460" s="141">
        <v>0</v>
      </c>
      <c r="M460" s="141">
        <v>0</v>
      </c>
      <c r="N460" s="141">
        <v>0</v>
      </c>
      <c r="O460" s="141">
        <v>0</v>
      </c>
      <c r="P460" s="141">
        <v>0</v>
      </c>
    </row>
    <row r="461" spans="1:16" ht="12.75">
      <c r="A461" s="141">
        <v>10</v>
      </c>
      <c r="B461" s="141">
        <v>1999</v>
      </c>
      <c r="C461" s="141" t="s">
        <v>425</v>
      </c>
      <c r="D461" s="141">
        <v>0</v>
      </c>
      <c r="E461" s="141">
        <v>0</v>
      </c>
      <c r="F461" s="141">
        <v>0</v>
      </c>
      <c r="G461" s="141">
        <v>0</v>
      </c>
      <c r="H461" s="141">
        <v>0</v>
      </c>
      <c r="I461" s="141">
        <v>0</v>
      </c>
      <c r="J461" s="141">
        <v>0</v>
      </c>
      <c r="K461" s="141">
        <v>0</v>
      </c>
      <c r="L461" s="141">
        <v>0</v>
      </c>
      <c r="M461" s="141">
        <v>0</v>
      </c>
      <c r="N461" s="141">
        <v>0</v>
      </c>
      <c r="O461" s="141">
        <v>0</v>
      </c>
      <c r="P461" s="141">
        <v>0</v>
      </c>
    </row>
    <row r="462" spans="1:16" ht="12.75">
      <c r="A462" s="141">
        <v>10</v>
      </c>
      <c r="B462" s="141">
        <v>1999</v>
      </c>
      <c r="C462" s="141" t="s">
        <v>426</v>
      </c>
      <c r="D462" s="141">
        <v>0</v>
      </c>
      <c r="E462" s="141">
        <v>0</v>
      </c>
      <c r="F462" s="141">
        <v>0</v>
      </c>
      <c r="G462" s="141">
        <v>0</v>
      </c>
      <c r="H462" s="141">
        <v>0</v>
      </c>
      <c r="I462" s="141">
        <v>0</v>
      </c>
      <c r="J462" s="141">
        <v>0</v>
      </c>
      <c r="K462" s="141">
        <v>0</v>
      </c>
      <c r="L462" s="141">
        <v>0</v>
      </c>
      <c r="M462" s="141">
        <v>0</v>
      </c>
      <c r="N462" s="141">
        <v>0</v>
      </c>
      <c r="O462" s="141">
        <v>0</v>
      </c>
      <c r="P462" s="141">
        <v>0</v>
      </c>
    </row>
    <row r="463" spans="1:16" ht="12.75">
      <c r="A463" s="141">
        <v>10</v>
      </c>
      <c r="B463" s="141">
        <v>1999</v>
      </c>
      <c r="C463" s="141" t="s">
        <v>427</v>
      </c>
      <c r="D463" s="141">
        <v>0</v>
      </c>
      <c r="E463" s="141">
        <v>0</v>
      </c>
      <c r="F463" s="141">
        <v>0</v>
      </c>
      <c r="G463" s="141">
        <v>0</v>
      </c>
      <c r="H463" s="141">
        <v>0</v>
      </c>
      <c r="I463" s="141">
        <v>0</v>
      </c>
      <c r="J463" s="141">
        <v>0</v>
      </c>
      <c r="K463" s="141">
        <v>0</v>
      </c>
      <c r="L463" s="141">
        <v>0</v>
      </c>
      <c r="M463" s="141">
        <v>0</v>
      </c>
      <c r="N463" s="141">
        <v>0</v>
      </c>
      <c r="O463" s="141">
        <v>0</v>
      </c>
      <c r="P463" s="141">
        <v>0</v>
      </c>
    </row>
    <row r="464" spans="1:16" ht="12.75">
      <c r="A464" s="141">
        <v>10</v>
      </c>
      <c r="B464" s="141">
        <v>1999</v>
      </c>
      <c r="C464" s="141" t="s">
        <v>428</v>
      </c>
      <c r="D464" s="141">
        <v>0</v>
      </c>
      <c r="E464" s="141">
        <v>0</v>
      </c>
      <c r="F464" s="141">
        <v>0</v>
      </c>
      <c r="G464" s="141">
        <v>0</v>
      </c>
      <c r="H464" s="141">
        <v>0</v>
      </c>
      <c r="I464" s="141">
        <v>0</v>
      </c>
      <c r="J464" s="141">
        <v>0</v>
      </c>
      <c r="K464" s="141">
        <v>0</v>
      </c>
      <c r="L464" s="141">
        <v>0</v>
      </c>
      <c r="M464" s="141">
        <v>0</v>
      </c>
      <c r="N464" s="141">
        <v>0</v>
      </c>
      <c r="O464" s="141">
        <v>0</v>
      </c>
      <c r="P464" s="141">
        <v>0</v>
      </c>
    </row>
    <row r="465" spans="1:16" ht="12.75">
      <c r="A465" s="141">
        <v>11</v>
      </c>
      <c r="B465" s="141">
        <v>1999</v>
      </c>
      <c r="C465" s="141" t="s">
        <v>429</v>
      </c>
      <c r="D465" s="141">
        <v>0</v>
      </c>
      <c r="E465" s="141">
        <v>0</v>
      </c>
      <c r="F465" s="141">
        <v>0</v>
      </c>
      <c r="G465" s="141">
        <v>0</v>
      </c>
      <c r="H465" s="141">
        <v>0</v>
      </c>
      <c r="I465" s="141">
        <v>0</v>
      </c>
      <c r="J465" s="141">
        <v>0</v>
      </c>
      <c r="K465" s="141">
        <v>0</v>
      </c>
      <c r="L465" s="141">
        <v>0</v>
      </c>
      <c r="M465" s="141">
        <v>0</v>
      </c>
      <c r="N465" s="141">
        <v>0</v>
      </c>
      <c r="O465" s="141">
        <v>0</v>
      </c>
      <c r="P465" s="141">
        <v>0</v>
      </c>
    </row>
    <row r="466" spans="1:16" ht="12.75">
      <c r="A466" s="141">
        <v>10</v>
      </c>
      <c r="B466" s="141">
        <v>1999</v>
      </c>
      <c r="C466" s="141" t="s">
        <v>430</v>
      </c>
      <c r="D466" s="141">
        <v>0</v>
      </c>
      <c r="E466" s="141">
        <v>0</v>
      </c>
      <c r="F466" s="141">
        <v>0</v>
      </c>
      <c r="G466" s="141">
        <v>0</v>
      </c>
      <c r="H466" s="141">
        <v>0</v>
      </c>
      <c r="I466" s="141">
        <v>0</v>
      </c>
      <c r="J466" s="141">
        <v>0</v>
      </c>
      <c r="K466" s="141">
        <v>0</v>
      </c>
      <c r="L466" s="141">
        <v>0</v>
      </c>
      <c r="M466" s="141">
        <v>0</v>
      </c>
      <c r="N466" s="141">
        <v>0</v>
      </c>
      <c r="O466" s="141">
        <v>0</v>
      </c>
      <c r="P466" s="141">
        <v>0</v>
      </c>
    </row>
    <row r="467" spans="1:16" ht="12.75">
      <c r="A467" s="141">
        <v>10</v>
      </c>
      <c r="B467" s="141">
        <v>1999</v>
      </c>
      <c r="C467" s="141" t="s">
        <v>431</v>
      </c>
      <c r="D467" s="141">
        <v>0</v>
      </c>
      <c r="E467" s="141">
        <v>0</v>
      </c>
      <c r="F467" s="141">
        <v>0</v>
      </c>
      <c r="G467" s="141">
        <v>0</v>
      </c>
      <c r="H467" s="141">
        <v>0</v>
      </c>
      <c r="I467" s="141">
        <v>0</v>
      </c>
      <c r="J467" s="141">
        <v>0</v>
      </c>
      <c r="K467" s="141">
        <v>0</v>
      </c>
      <c r="L467" s="141">
        <v>0</v>
      </c>
      <c r="M467" s="141">
        <v>0</v>
      </c>
      <c r="N467" s="141">
        <v>0</v>
      </c>
      <c r="O467" s="141">
        <v>0</v>
      </c>
      <c r="P467" s="141">
        <v>0</v>
      </c>
    </row>
    <row r="468" spans="1:16" ht="12.75">
      <c r="A468" s="141">
        <v>10</v>
      </c>
      <c r="B468" s="141">
        <v>1999</v>
      </c>
      <c r="C468" s="141" t="s">
        <v>432</v>
      </c>
      <c r="D468" s="141">
        <v>0</v>
      </c>
      <c r="E468" s="141">
        <v>0</v>
      </c>
      <c r="F468" s="141">
        <v>0</v>
      </c>
      <c r="G468" s="141">
        <v>0</v>
      </c>
      <c r="H468" s="141">
        <v>0</v>
      </c>
      <c r="I468" s="141">
        <v>0</v>
      </c>
      <c r="J468" s="141">
        <v>0</v>
      </c>
      <c r="K468" s="141">
        <v>0</v>
      </c>
      <c r="L468" s="141">
        <v>0</v>
      </c>
      <c r="M468" s="141">
        <v>0</v>
      </c>
      <c r="N468" s="141">
        <v>0</v>
      </c>
      <c r="O468" s="141">
        <v>0</v>
      </c>
      <c r="P468" s="141">
        <v>0</v>
      </c>
    </row>
    <row r="469" spans="1:16" ht="12.75">
      <c r="A469" s="141">
        <v>10</v>
      </c>
      <c r="B469" s="141">
        <v>1999</v>
      </c>
      <c r="C469" s="141" t="s">
        <v>433</v>
      </c>
      <c r="D469" s="141">
        <v>0</v>
      </c>
      <c r="E469" s="141">
        <v>0</v>
      </c>
      <c r="F469" s="141">
        <v>0</v>
      </c>
      <c r="G469" s="141">
        <v>0</v>
      </c>
      <c r="H469" s="141">
        <v>0</v>
      </c>
      <c r="I469" s="141">
        <v>0</v>
      </c>
      <c r="J469" s="141">
        <v>0</v>
      </c>
      <c r="K469" s="141">
        <v>0</v>
      </c>
      <c r="L469" s="141">
        <v>0</v>
      </c>
      <c r="M469" s="141">
        <v>0</v>
      </c>
      <c r="N469" s="141">
        <v>0</v>
      </c>
      <c r="O469" s="141">
        <v>0</v>
      </c>
      <c r="P469" s="141">
        <v>0</v>
      </c>
    </row>
    <row r="470" spans="1:16" ht="12.75">
      <c r="A470" s="141">
        <v>10</v>
      </c>
      <c r="B470" s="141">
        <v>1999</v>
      </c>
      <c r="C470" s="141" t="s">
        <v>434</v>
      </c>
      <c r="D470" s="141">
        <v>0</v>
      </c>
      <c r="E470" s="141">
        <v>0</v>
      </c>
      <c r="F470" s="141">
        <v>0</v>
      </c>
      <c r="G470" s="141">
        <v>0</v>
      </c>
      <c r="H470" s="141">
        <v>0</v>
      </c>
      <c r="I470" s="141">
        <v>0</v>
      </c>
      <c r="J470" s="141">
        <v>0</v>
      </c>
      <c r="K470" s="141">
        <v>0</v>
      </c>
      <c r="L470" s="141">
        <v>0</v>
      </c>
      <c r="M470" s="141">
        <v>0</v>
      </c>
      <c r="N470" s="141">
        <v>0</v>
      </c>
      <c r="O470" s="141">
        <v>0</v>
      </c>
      <c r="P470" s="141">
        <v>0</v>
      </c>
    </row>
    <row r="471" spans="1:16" ht="12.75">
      <c r="A471" s="141">
        <v>10</v>
      </c>
      <c r="B471" s="141">
        <v>1999</v>
      </c>
      <c r="C471" s="141" t="s">
        <v>435</v>
      </c>
      <c r="D471" s="141">
        <v>0</v>
      </c>
      <c r="E471" s="141">
        <v>0</v>
      </c>
      <c r="F471" s="141">
        <v>0</v>
      </c>
      <c r="G471" s="141">
        <v>0</v>
      </c>
      <c r="H471" s="141">
        <v>0</v>
      </c>
      <c r="I471" s="141">
        <v>0</v>
      </c>
      <c r="J471" s="141">
        <v>0</v>
      </c>
      <c r="K471" s="141">
        <v>0</v>
      </c>
      <c r="L471" s="141">
        <v>0</v>
      </c>
      <c r="M471" s="141">
        <v>0</v>
      </c>
      <c r="N471" s="141">
        <v>0</v>
      </c>
      <c r="O471" s="141">
        <v>0</v>
      </c>
      <c r="P471" s="141">
        <v>0</v>
      </c>
    </row>
    <row r="472" spans="1:16" ht="12.75">
      <c r="A472" s="141">
        <v>10</v>
      </c>
      <c r="B472" s="141">
        <v>1999</v>
      </c>
      <c r="C472" s="141" t="s">
        <v>436</v>
      </c>
      <c r="D472" s="141">
        <v>0</v>
      </c>
      <c r="E472" s="141">
        <v>0</v>
      </c>
      <c r="F472" s="141">
        <v>0</v>
      </c>
      <c r="G472" s="141">
        <v>0</v>
      </c>
      <c r="H472" s="141">
        <v>0</v>
      </c>
      <c r="I472" s="141">
        <v>0</v>
      </c>
      <c r="J472" s="141">
        <v>0</v>
      </c>
      <c r="K472" s="141">
        <v>0</v>
      </c>
      <c r="L472" s="141">
        <v>0</v>
      </c>
      <c r="M472" s="141">
        <v>0</v>
      </c>
      <c r="N472" s="141">
        <v>0</v>
      </c>
      <c r="O472" s="141">
        <v>0</v>
      </c>
      <c r="P472" s="141">
        <v>0</v>
      </c>
    </row>
    <row r="473" spans="1:16" ht="12.75">
      <c r="A473" s="141">
        <v>10</v>
      </c>
      <c r="B473" s="141">
        <v>1999</v>
      </c>
      <c r="C473" s="141" t="s">
        <v>437</v>
      </c>
      <c r="D473" s="141">
        <v>0</v>
      </c>
      <c r="E473" s="141">
        <v>0</v>
      </c>
      <c r="F473" s="141">
        <v>0</v>
      </c>
      <c r="G473" s="141">
        <v>0</v>
      </c>
      <c r="H473" s="141">
        <v>0</v>
      </c>
      <c r="I473" s="141">
        <v>0</v>
      </c>
      <c r="J473" s="141">
        <v>0</v>
      </c>
      <c r="K473" s="141">
        <v>0</v>
      </c>
      <c r="L473" s="141">
        <v>0</v>
      </c>
      <c r="M473" s="141">
        <v>0</v>
      </c>
      <c r="N473" s="141">
        <v>0</v>
      </c>
      <c r="O473" s="141">
        <v>0</v>
      </c>
      <c r="P473" s="141">
        <v>0</v>
      </c>
    </row>
    <row r="474" spans="1:16" ht="12.75">
      <c r="A474" s="141">
        <v>10</v>
      </c>
      <c r="B474" s="141">
        <v>1999</v>
      </c>
      <c r="C474" s="141" t="s">
        <v>438</v>
      </c>
      <c r="D474" s="141">
        <v>0</v>
      </c>
      <c r="E474" s="141">
        <v>0</v>
      </c>
      <c r="F474" s="141">
        <v>0</v>
      </c>
      <c r="G474" s="141">
        <v>0</v>
      </c>
      <c r="H474" s="141">
        <v>0</v>
      </c>
      <c r="I474" s="141">
        <v>0</v>
      </c>
      <c r="J474" s="141">
        <v>0</v>
      </c>
      <c r="K474" s="141">
        <v>0</v>
      </c>
      <c r="L474" s="141">
        <v>0</v>
      </c>
      <c r="M474" s="141">
        <v>0</v>
      </c>
      <c r="N474" s="141">
        <v>0</v>
      </c>
      <c r="O474" s="141">
        <v>0</v>
      </c>
      <c r="P474" s="141">
        <v>0</v>
      </c>
    </row>
    <row r="475" spans="1:16" ht="12.75">
      <c r="A475" s="141">
        <v>10</v>
      </c>
      <c r="B475" s="141">
        <v>1999</v>
      </c>
      <c r="C475" s="141" t="s">
        <v>439</v>
      </c>
      <c r="D475" s="141">
        <v>0</v>
      </c>
      <c r="E475" s="141">
        <v>0</v>
      </c>
      <c r="F475" s="141">
        <v>0</v>
      </c>
      <c r="G475" s="141">
        <v>0</v>
      </c>
      <c r="H475" s="141">
        <v>0</v>
      </c>
      <c r="I475" s="141">
        <v>0</v>
      </c>
      <c r="J475" s="141">
        <v>0</v>
      </c>
      <c r="K475" s="141">
        <v>0</v>
      </c>
      <c r="L475" s="141">
        <v>0</v>
      </c>
      <c r="M475" s="141">
        <v>0</v>
      </c>
      <c r="N475" s="141">
        <v>0</v>
      </c>
      <c r="O475" s="141">
        <v>0</v>
      </c>
      <c r="P475" s="141">
        <v>0</v>
      </c>
    </row>
    <row r="476" spans="1:16" ht="12.75">
      <c r="A476" s="141">
        <v>10</v>
      </c>
      <c r="B476" s="141">
        <v>1999</v>
      </c>
      <c r="C476" s="141" t="s">
        <v>440</v>
      </c>
      <c r="D476" s="141">
        <v>0</v>
      </c>
      <c r="E476" s="141">
        <v>0</v>
      </c>
      <c r="F476" s="141">
        <v>0</v>
      </c>
      <c r="G476" s="141">
        <v>0</v>
      </c>
      <c r="H476" s="141">
        <v>0</v>
      </c>
      <c r="I476" s="141">
        <v>0</v>
      </c>
      <c r="J476" s="141">
        <v>0</v>
      </c>
      <c r="K476" s="141">
        <v>0</v>
      </c>
      <c r="L476" s="141">
        <v>0</v>
      </c>
      <c r="M476" s="141">
        <v>0</v>
      </c>
      <c r="N476" s="141">
        <v>0</v>
      </c>
      <c r="O476" s="141">
        <v>0</v>
      </c>
      <c r="P476" s="141">
        <v>0</v>
      </c>
    </row>
    <row r="477" spans="1:16" ht="12.75">
      <c r="A477" s="141">
        <v>12</v>
      </c>
      <c r="B477" s="141">
        <v>1999</v>
      </c>
      <c r="C477" s="141" t="s">
        <v>441</v>
      </c>
      <c r="D477" s="141">
        <v>0</v>
      </c>
      <c r="E477" s="141">
        <v>0</v>
      </c>
      <c r="F477" s="141">
        <v>0</v>
      </c>
      <c r="G477" s="141">
        <v>0</v>
      </c>
      <c r="H477" s="141">
        <v>0</v>
      </c>
      <c r="I477" s="141">
        <v>0</v>
      </c>
      <c r="J477" s="141">
        <v>0</v>
      </c>
      <c r="K477" s="141">
        <v>0</v>
      </c>
      <c r="L477" s="141">
        <v>0</v>
      </c>
      <c r="M477" s="141">
        <v>0</v>
      </c>
      <c r="N477" s="141">
        <v>0</v>
      </c>
      <c r="O477" s="141">
        <v>0</v>
      </c>
      <c r="P477" s="141">
        <v>0</v>
      </c>
    </row>
    <row r="478" spans="1:16" ht="12.75">
      <c r="A478" s="141">
        <v>10</v>
      </c>
      <c r="B478" s="141">
        <v>1999</v>
      </c>
      <c r="C478" s="141" t="s">
        <v>442</v>
      </c>
      <c r="D478" s="141">
        <v>0</v>
      </c>
      <c r="E478" s="141">
        <v>0</v>
      </c>
      <c r="F478" s="141">
        <v>0</v>
      </c>
      <c r="G478" s="141">
        <v>0</v>
      </c>
      <c r="H478" s="141">
        <v>0</v>
      </c>
      <c r="I478" s="141">
        <v>0</v>
      </c>
      <c r="J478" s="141">
        <v>0</v>
      </c>
      <c r="K478" s="141">
        <v>0</v>
      </c>
      <c r="L478" s="141">
        <v>0</v>
      </c>
      <c r="M478" s="141">
        <v>0</v>
      </c>
      <c r="N478" s="141">
        <v>0</v>
      </c>
      <c r="O478" s="141">
        <v>0</v>
      </c>
      <c r="P478" s="141">
        <v>0</v>
      </c>
    </row>
    <row r="479" spans="1:16" ht="12.75">
      <c r="A479" s="141">
        <v>10</v>
      </c>
      <c r="B479" s="141">
        <v>1999</v>
      </c>
      <c r="C479" s="141" t="s">
        <v>443</v>
      </c>
      <c r="D479" s="141">
        <v>0</v>
      </c>
      <c r="E479" s="141">
        <v>0</v>
      </c>
      <c r="F479" s="141">
        <v>0</v>
      </c>
      <c r="G479" s="141">
        <v>0</v>
      </c>
      <c r="H479" s="141">
        <v>0</v>
      </c>
      <c r="I479" s="141">
        <v>0</v>
      </c>
      <c r="J479" s="141">
        <v>0</v>
      </c>
      <c r="K479" s="141">
        <v>0</v>
      </c>
      <c r="L479" s="141">
        <v>0</v>
      </c>
      <c r="M479" s="141">
        <v>0</v>
      </c>
      <c r="N479" s="141">
        <v>0</v>
      </c>
      <c r="O479" s="141">
        <v>0</v>
      </c>
      <c r="P479" s="141">
        <v>0</v>
      </c>
    </row>
    <row r="480" spans="1:16" ht="12.75">
      <c r="A480" s="141">
        <v>10</v>
      </c>
      <c r="B480" s="141">
        <v>1999</v>
      </c>
      <c r="C480" s="141" t="s">
        <v>444</v>
      </c>
      <c r="D480" s="141">
        <v>0</v>
      </c>
      <c r="E480" s="141">
        <v>0</v>
      </c>
      <c r="F480" s="141">
        <v>0</v>
      </c>
      <c r="G480" s="141">
        <v>0</v>
      </c>
      <c r="H480" s="141">
        <v>0</v>
      </c>
      <c r="I480" s="141">
        <v>0</v>
      </c>
      <c r="J480" s="141">
        <v>0</v>
      </c>
      <c r="K480" s="141">
        <v>0</v>
      </c>
      <c r="L480" s="141">
        <v>0</v>
      </c>
      <c r="M480" s="141">
        <v>0</v>
      </c>
      <c r="N480" s="141">
        <v>0</v>
      </c>
      <c r="O480" s="141">
        <v>0</v>
      </c>
      <c r="P480" s="141">
        <v>0</v>
      </c>
    </row>
    <row r="481" spans="1:16" ht="12.75">
      <c r="A481" s="141">
        <v>10</v>
      </c>
      <c r="B481" s="141">
        <v>1999</v>
      </c>
      <c r="C481" s="141" t="s">
        <v>445</v>
      </c>
      <c r="D481" s="141">
        <v>0</v>
      </c>
      <c r="E481" s="141">
        <v>0</v>
      </c>
      <c r="F481" s="141">
        <v>0</v>
      </c>
      <c r="G481" s="141">
        <v>0</v>
      </c>
      <c r="H481" s="141">
        <v>0</v>
      </c>
      <c r="I481" s="141">
        <v>0</v>
      </c>
      <c r="J481" s="141">
        <v>0</v>
      </c>
      <c r="K481" s="141">
        <v>0</v>
      </c>
      <c r="L481" s="141">
        <v>0</v>
      </c>
      <c r="M481" s="141">
        <v>0</v>
      </c>
      <c r="N481" s="141">
        <v>0</v>
      </c>
      <c r="O481" s="141">
        <v>0</v>
      </c>
      <c r="P481" s="141">
        <v>0</v>
      </c>
    </row>
    <row r="482" spans="1:16" ht="12.75">
      <c r="A482" s="141">
        <v>10</v>
      </c>
      <c r="B482" s="141">
        <v>1999</v>
      </c>
      <c r="C482" s="141" t="s">
        <v>446</v>
      </c>
      <c r="D482" s="141">
        <v>0</v>
      </c>
      <c r="E482" s="141">
        <v>0</v>
      </c>
      <c r="F482" s="141">
        <v>0</v>
      </c>
      <c r="G482" s="141">
        <v>0</v>
      </c>
      <c r="H482" s="141">
        <v>0</v>
      </c>
      <c r="I482" s="141">
        <v>0</v>
      </c>
      <c r="J482" s="141">
        <v>0</v>
      </c>
      <c r="K482" s="141">
        <v>0</v>
      </c>
      <c r="L482" s="141">
        <v>0</v>
      </c>
      <c r="M482" s="141">
        <v>0</v>
      </c>
      <c r="N482" s="141">
        <v>0</v>
      </c>
      <c r="O482" s="141">
        <v>0</v>
      </c>
      <c r="P482" s="141">
        <v>0</v>
      </c>
    </row>
    <row r="483" spans="1:16" ht="12.75">
      <c r="A483" s="141">
        <v>10</v>
      </c>
      <c r="B483" s="141">
        <v>1999</v>
      </c>
      <c r="C483" s="141" t="s">
        <v>447</v>
      </c>
      <c r="D483" s="141">
        <v>0</v>
      </c>
      <c r="E483" s="141">
        <v>0</v>
      </c>
      <c r="F483" s="141">
        <v>0</v>
      </c>
      <c r="G483" s="141">
        <v>0</v>
      </c>
      <c r="H483" s="141">
        <v>0</v>
      </c>
      <c r="I483" s="141">
        <v>0</v>
      </c>
      <c r="J483" s="141">
        <v>0</v>
      </c>
      <c r="K483" s="141">
        <v>0</v>
      </c>
      <c r="L483" s="141">
        <v>0</v>
      </c>
      <c r="M483" s="141">
        <v>0</v>
      </c>
      <c r="N483" s="141">
        <v>0</v>
      </c>
      <c r="O483" s="141">
        <v>0</v>
      </c>
      <c r="P483" s="141">
        <v>0</v>
      </c>
    </row>
    <row r="484" spans="1:16" ht="12.75">
      <c r="A484" s="141">
        <v>10</v>
      </c>
      <c r="B484" s="141">
        <v>1999</v>
      </c>
      <c r="C484" s="141" t="s">
        <v>448</v>
      </c>
      <c r="D484" s="141">
        <v>0</v>
      </c>
      <c r="E484" s="141">
        <v>0</v>
      </c>
      <c r="F484" s="141">
        <v>0</v>
      </c>
      <c r="G484" s="141">
        <v>0</v>
      </c>
      <c r="H484" s="141">
        <v>0</v>
      </c>
      <c r="I484" s="141">
        <v>0</v>
      </c>
      <c r="J484" s="141">
        <v>0</v>
      </c>
      <c r="K484" s="141">
        <v>0</v>
      </c>
      <c r="L484" s="141">
        <v>0</v>
      </c>
      <c r="M484" s="141">
        <v>0</v>
      </c>
      <c r="N484" s="141">
        <v>0</v>
      </c>
      <c r="O484" s="141">
        <v>0</v>
      </c>
      <c r="P484" s="141">
        <v>0</v>
      </c>
    </row>
    <row r="485" spans="1:16" ht="12.75">
      <c r="A485" s="141">
        <v>10</v>
      </c>
      <c r="B485" s="141">
        <v>1999</v>
      </c>
      <c r="C485" s="141" t="s">
        <v>449</v>
      </c>
      <c r="D485" s="141">
        <v>0</v>
      </c>
      <c r="E485" s="141">
        <v>0</v>
      </c>
      <c r="F485" s="141">
        <v>0</v>
      </c>
      <c r="G485" s="141">
        <v>0</v>
      </c>
      <c r="H485" s="141">
        <v>0</v>
      </c>
      <c r="I485" s="141">
        <v>0</v>
      </c>
      <c r="J485" s="141">
        <v>0</v>
      </c>
      <c r="K485" s="141">
        <v>0</v>
      </c>
      <c r="L485" s="141">
        <v>0</v>
      </c>
      <c r="M485" s="141">
        <v>0</v>
      </c>
      <c r="N485" s="141">
        <v>0</v>
      </c>
      <c r="O485" s="141">
        <v>0</v>
      </c>
      <c r="P485" s="141">
        <v>0</v>
      </c>
    </row>
    <row r="486" spans="1:16" ht="12.75">
      <c r="A486" s="141">
        <v>10</v>
      </c>
      <c r="B486" s="141">
        <v>1999</v>
      </c>
      <c r="C486" s="141" t="s">
        <v>450</v>
      </c>
      <c r="D486" s="141">
        <v>0</v>
      </c>
      <c r="E486" s="141">
        <v>0</v>
      </c>
      <c r="F486" s="141">
        <v>0</v>
      </c>
      <c r="G486" s="141">
        <v>0</v>
      </c>
      <c r="H486" s="141">
        <v>0</v>
      </c>
      <c r="I486" s="141">
        <v>0</v>
      </c>
      <c r="J486" s="141">
        <v>0</v>
      </c>
      <c r="K486" s="141">
        <v>0</v>
      </c>
      <c r="L486" s="141">
        <v>0</v>
      </c>
      <c r="M486" s="141">
        <v>0</v>
      </c>
      <c r="N486" s="141">
        <v>0</v>
      </c>
      <c r="O486" s="141">
        <v>0</v>
      </c>
      <c r="P486" s="141">
        <v>0</v>
      </c>
    </row>
    <row r="487" spans="1:16" ht="12.75">
      <c r="A487" s="141">
        <v>10</v>
      </c>
      <c r="B487" s="141">
        <v>1999</v>
      </c>
      <c r="C487" s="141" t="s">
        <v>361</v>
      </c>
      <c r="D487" s="141">
        <v>0</v>
      </c>
      <c r="E487" s="141">
        <v>0</v>
      </c>
      <c r="F487" s="141">
        <v>0</v>
      </c>
      <c r="G487" s="141">
        <v>0</v>
      </c>
      <c r="H487" s="141">
        <v>0</v>
      </c>
      <c r="I487" s="141">
        <v>0</v>
      </c>
      <c r="J487" s="141">
        <v>0</v>
      </c>
      <c r="K487" s="141">
        <v>0</v>
      </c>
      <c r="L487" s="141">
        <v>0</v>
      </c>
      <c r="M487" s="141">
        <v>0</v>
      </c>
      <c r="N487" s="141">
        <v>0</v>
      </c>
      <c r="O487" s="141">
        <v>0</v>
      </c>
      <c r="P487" s="141">
        <v>0</v>
      </c>
    </row>
    <row r="488" spans="1:16" ht="12.75">
      <c r="A488" s="141">
        <v>10</v>
      </c>
      <c r="B488" s="141">
        <v>1999</v>
      </c>
      <c r="C488" s="141" t="s">
        <v>362</v>
      </c>
      <c r="D488" s="141">
        <v>0</v>
      </c>
      <c r="E488" s="141">
        <v>0</v>
      </c>
      <c r="F488" s="141">
        <v>0</v>
      </c>
      <c r="G488" s="141">
        <v>0</v>
      </c>
      <c r="H488" s="141">
        <v>0</v>
      </c>
      <c r="I488" s="141">
        <v>0</v>
      </c>
      <c r="J488" s="141">
        <v>0</v>
      </c>
      <c r="K488" s="141">
        <v>0</v>
      </c>
      <c r="L488" s="141">
        <v>0</v>
      </c>
      <c r="M488" s="141">
        <v>0</v>
      </c>
      <c r="N488" s="141">
        <v>0</v>
      </c>
      <c r="O488" s="141">
        <v>0</v>
      </c>
      <c r="P488" s="141">
        <v>0</v>
      </c>
    </row>
    <row r="489" spans="1:16" ht="12.75">
      <c r="A489" s="141">
        <v>10</v>
      </c>
      <c r="B489" s="141">
        <v>1999</v>
      </c>
      <c r="C489" s="141" t="s">
        <v>363</v>
      </c>
      <c r="D489" s="141">
        <v>0</v>
      </c>
      <c r="E489" s="141">
        <v>0</v>
      </c>
      <c r="F489" s="141">
        <v>0</v>
      </c>
      <c r="G489" s="141">
        <v>0</v>
      </c>
      <c r="H489" s="141">
        <v>0</v>
      </c>
      <c r="I489" s="141">
        <v>0</v>
      </c>
      <c r="J489" s="141">
        <v>0</v>
      </c>
      <c r="K489" s="141">
        <v>0</v>
      </c>
      <c r="L489" s="141">
        <v>0</v>
      </c>
      <c r="M489" s="141">
        <v>0</v>
      </c>
      <c r="N489" s="141">
        <v>0</v>
      </c>
      <c r="O489" s="141">
        <v>0</v>
      </c>
      <c r="P489" s="141">
        <v>0</v>
      </c>
    </row>
    <row r="490" spans="1:16" ht="12.75">
      <c r="A490" s="141">
        <v>10</v>
      </c>
      <c r="B490" s="141">
        <v>1999</v>
      </c>
      <c r="C490" s="141" t="s">
        <v>364</v>
      </c>
      <c r="D490" s="141">
        <v>0</v>
      </c>
      <c r="E490" s="141">
        <v>0</v>
      </c>
      <c r="F490" s="141">
        <v>0</v>
      </c>
      <c r="G490" s="141">
        <v>0</v>
      </c>
      <c r="H490" s="141">
        <v>0</v>
      </c>
      <c r="I490" s="141">
        <v>0</v>
      </c>
      <c r="J490" s="141">
        <v>0</v>
      </c>
      <c r="K490" s="141">
        <v>0</v>
      </c>
      <c r="L490" s="141">
        <v>0</v>
      </c>
      <c r="M490" s="141">
        <v>0</v>
      </c>
      <c r="N490" s="141">
        <v>0</v>
      </c>
      <c r="O490" s="141">
        <v>0</v>
      </c>
      <c r="P490" s="141">
        <v>0</v>
      </c>
    </row>
    <row r="491" spans="1:16" ht="12.75">
      <c r="A491" s="141">
        <v>10</v>
      </c>
      <c r="B491" s="141">
        <v>1999</v>
      </c>
      <c r="C491" s="141" t="s">
        <v>365</v>
      </c>
      <c r="D491" s="141">
        <v>0</v>
      </c>
      <c r="E491" s="141">
        <v>0</v>
      </c>
      <c r="F491" s="141">
        <v>0</v>
      </c>
      <c r="G491" s="141">
        <v>0</v>
      </c>
      <c r="H491" s="141">
        <v>0</v>
      </c>
      <c r="I491" s="141">
        <v>0</v>
      </c>
      <c r="J491" s="141">
        <v>0</v>
      </c>
      <c r="K491" s="141">
        <v>0</v>
      </c>
      <c r="L491" s="141">
        <v>0</v>
      </c>
      <c r="M491" s="141">
        <v>0</v>
      </c>
      <c r="N491" s="141">
        <v>0</v>
      </c>
      <c r="O491" s="141">
        <v>0</v>
      </c>
      <c r="P491" s="141">
        <v>0</v>
      </c>
    </row>
    <row r="492" spans="1:16" ht="12.75">
      <c r="A492" s="141">
        <v>10</v>
      </c>
      <c r="B492" s="141">
        <v>1999</v>
      </c>
      <c r="C492" s="141" t="s">
        <v>366</v>
      </c>
      <c r="D492" s="141">
        <v>0</v>
      </c>
      <c r="E492" s="141">
        <v>0</v>
      </c>
      <c r="F492" s="141">
        <v>0</v>
      </c>
      <c r="G492" s="141">
        <v>0</v>
      </c>
      <c r="H492" s="141">
        <v>0</v>
      </c>
      <c r="I492" s="141">
        <v>0</v>
      </c>
      <c r="J492" s="141">
        <v>0</v>
      </c>
      <c r="K492" s="141">
        <v>0</v>
      </c>
      <c r="L492" s="141">
        <v>0</v>
      </c>
      <c r="M492" s="141">
        <v>0</v>
      </c>
      <c r="N492" s="141">
        <v>0</v>
      </c>
      <c r="O492" s="141">
        <v>0</v>
      </c>
      <c r="P492" s="141">
        <v>0</v>
      </c>
    </row>
    <row r="493" spans="1:16" ht="12.75">
      <c r="A493" s="141">
        <v>10</v>
      </c>
      <c r="B493" s="141">
        <v>1999</v>
      </c>
      <c r="C493" s="141" t="s">
        <v>367</v>
      </c>
      <c r="D493" s="141">
        <v>0</v>
      </c>
      <c r="E493" s="141">
        <v>0</v>
      </c>
      <c r="F493" s="141">
        <v>0</v>
      </c>
      <c r="G493" s="141">
        <v>0</v>
      </c>
      <c r="H493" s="141">
        <v>0</v>
      </c>
      <c r="I493" s="141">
        <v>0</v>
      </c>
      <c r="J493" s="141">
        <v>0</v>
      </c>
      <c r="K493" s="141">
        <v>0</v>
      </c>
      <c r="L493" s="141">
        <v>0</v>
      </c>
      <c r="M493" s="141">
        <v>0</v>
      </c>
      <c r="N493" s="141">
        <v>0</v>
      </c>
      <c r="O493" s="141">
        <v>0</v>
      </c>
      <c r="P493" s="141">
        <v>0</v>
      </c>
    </row>
    <row r="494" spans="1:16" ht="12.75">
      <c r="A494" s="141">
        <v>10</v>
      </c>
      <c r="B494" s="141">
        <v>1999</v>
      </c>
      <c r="C494" s="141" t="s">
        <v>368</v>
      </c>
      <c r="D494" s="141">
        <v>0</v>
      </c>
      <c r="E494" s="141">
        <v>0</v>
      </c>
      <c r="F494" s="141">
        <v>0</v>
      </c>
      <c r="G494" s="141">
        <v>0</v>
      </c>
      <c r="H494" s="141">
        <v>0</v>
      </c>
      <c r="I494" s="141">
        <v>0</v>
      </c>
      <c r="J494" s="141">
        <v>0</v>
      </c>
      <c r="K494" s="141">
        <v>0</v>
      </c>
      <c r="L494" s="141">
        <v>0</v>
      </c>
      <c r="M494" s="141">
        <v>0</v>
      </c>
      <c r="N494" s="141">
        <v>0</v>
      </c>
      <c r="O494" s="141">
        <v>0</v>
      </c>
      <c r="P494" s="141">
        <v>0</v>
      </c>
    </row>
    <row r="495" spans="1:16" ht="12.75">
      <c r="A495" s="141">
        <v>10</v>
      </c>
      <c r="B495" s="141">
        <v>1999</v>
      </c>
      <c r="C495" s="141" t="s">
        <v>369</v>
      </c>
      <c r="D495" s="141">
        <v>0</v>
      </c>
      <c r="E495" s="141">
        <v>0</v>
      </c>
      <c r="F495" s="141">
        <v>0</v>
      </c>
      <c r="G495" s="141">
        <v>0</v>
      </c>
      <c r="H495" s="141">
        <v>0</v>
      </c>
      <c r="I495" s="141">
        <v>0</v>
      </c>
      <c r="J495" s="141">
        <v>0</v>
      </c>
      <c r="K495" s="141">
        <v>0</v>
      </c>
      <c r="L495" s="141">
        <v>0</v>
      </c>
      <c r="M495" s="141">
        <v>0</v>
      </c>
      <c r="N495" s="141">
        <v>0</v>
      </c>
      <c r="O495" s="141">
        <v>0</v>
      </c>
      <c r="P495" s="141">
        <v>0</v>
      </c>
    </row>
    <row r="496" spans="1:16" ht="12.75">
      <c r="A496" s="141">
        <v>10</v>
      </c>
      <c r="B496" s="141">
        <v>1999</v>
      </c>
      <c r="C496" s="141" t="s">
        <v>370</v>
      </c>
      <c r="D496" s="141">
        <v>0</v>
      </c>
      <c r="E496" s="141">
        <v>0</v>
      </c>
      <c r="F496" s="141">
        <v>0</v>
      </c>
      <c r="G496" s="141">
        <v>0</v>
      </c>
      <c r="H496" s="141">
        <v>0</v>
      </c>
      <c r="I496" s="141">
        <v>0</v>
      </c>
      <c r="J496" s="141">
        <v>0</v>
      </c>
      <c r="K496" s="141">
        <v>0</v>
      </c>
      <c r="L496" s="141">
        <v>0</v>
      </c>
      <c r="M496" s="141">
        <v>0</v>
      </c>
      <c r="N496" s="141">
        <v>0</v>
      </c>
      <c r="O496" s="141">
        <v>0</v>
      </c>
      <c r="P496" s="141">
        <v>0</v>
      </c>
    </row>
    <row r="497" spans="1:16" ht="12.75">
      <c r="A497" s="141">
        <v>10</v>
      </c>
      <c r="B497" s="141">
        <v>1999</v>
      </c>
      <c r="C497" s="141" t="s">
        <v>371</v>
      </c>
      <c r="D497" s="141">
        <v>0</v>
      </c>
      <c r="E497" s="141">
        <v>0</v>
      </c>
      <c r="F497" s="141">
        <v>0</v>
      </c>
      <c r="G497" s="141">
        <v>0</v>
      </c>
      <c r="H497" s="141">
        <v>0</v>
      </c>
      <c r="I497" s="141">
        <v>0</v>
      </c>
      <c r="J497" s="141">
        <v>0</v>
      </c>
      <c r="K497" s="141">
        <v>0</v>
      </c>
      <c r="L497" s="141">
        <v>0</v>
      </c>
      <c r="M497" s="141">
        <v>0</v>
      </c>
      <c r="N497" s="141">
        <v>0</v>
      </c>
      <c r="O497" s="141">
        <v>0</v>
      </c>
      <c r="P497" s="141">
        <v>0</v>
      </c>
    </row>
    <row r="498" spans="1:16" ht="12.75">
      <c r="A498" s="141">
        <v>10</v>
      </c>
      <c r="B498" s="141">
        <v>1999</v>
      </c>
      <c r="C498" s="141" t="s">
        <v>372</v>
      </c>
      <c r="D498" s="141">
        <v>0</v>
      </c>
      <c r="E498" s="141">
        <v>0</v>
      </c>
      <c r="F498" s="141">
        <v>0</v>
      </c>
      <c r="G498" s="141">
        <v>0</v>
      </c>
      <c r="H498" s="141">
        <v>0</v>
      </c>
      <c r="I498" s="141">
        <v>0</v>
      </c>
      <c r="J498" s="141">
        <v>0</v>
      </c>
      <c r="K498" s="141">
        <v>0</v>
      </c>
      <c r="L498" s="141">
        <v>0</v>
      </c>
      <c r="M498" s="141">
        <v>0</v>
      </c>
      <c r="N498" s="141">
        <v>0</v>
      </c>
      <c r="O498" s="141">
        <v>0</v>
      </c>
      <c r="P498" s="141">
        <v>0</v>
      </c>
    </row>
    <row r="499" spans="1:16" ht="12.75">
      <c r="A499" s="141">
        <v>10</v>
      </c>
      <c r="B499" s="141">
        <v>1999</v>
      </c>
      <c r="C499" s="141" t="s">
        <v>373</v>
      </c>
      <c r="D499" s="141">
        <v>0</v>
      </c>
      <c r="E499" s="141">
        <v>0</v>
      </c>
      <c r="F499" s="141">
        <v>0</v>
      </c>
      <c r="G499" s="141">
        <v>0</v>
      </c>
      <c r="H499" s="141">
        <v>0</v>
      </c>
      <c r="I499" s="141">
        <v>0</v>
      </c>
      <c r="J499" s="141">
        <v>0</v>
      </c>
      <c r="K499" s="141">
        <v>0</v>
      </c>
      <c r="L499" s="141">
        <v>0</v>
      </c>
      <c r="M499" s="141">
        <v>0</v>
      </c>
      <c r="N499" s="141">
        <v>0</v>
      </c>
      <c r="O499" s="141">
        <v>0</v>
      </c>
      <c r="P499" s="141">
        <v>0</v>
      </c>
    </row>
    <row r="500" spans="1:16" ht="12.75">
      <c r="A500" s="141">
        <v>10</v>
      </c>
      <c r="B500" s="141">
        <v>1999</v>
      </c>
      <c r="C500" s="141" t="s">
        <v>374</v>
      </c>
      <c r="D500" s="141">
        <v>0</v>
      </c>
      <c r="E500" s="141">
        <v>0</v>
      </c>
      <c r="F500" s="141">
        <v>0</v>
      </c>
      <c r="G500" s="141">
        <v>0</v>
      </c>
      <c r="H500" s="141">
        <v>0</v>
      </c>
      <c r="I500" s="141">
        <v>0</v>
      </c>
      <c r="J500" s="141">
        <v>0</v>
      </c>
      <c r="K500" s="141">
        <v>0</v>
      </c>
      <c r="L500" s="141">
        <v>0</v>
      </c>
      <c r="M500" s="141">
        <v>0</v>
      </c>
      <c r="N500" s="141">
        <v>0</v>
      </c>
      <c r="O500" s="141">
        <v>0</v>
      </c>
      <c r="P500" s="141">
        <v>0</v>
      </c>
    </row>
    <row r="501" spans="1:16" ht="12.75">
      <c r="A501" s="141">
        <v>10</v>
      </c>
      <c r="B501" s="141">
        <v>1999</v>
      </c>
      <c r="C501" s="141" t="s">
        <v>375</v>
      </c>
      <c r="D501" s="141">
        <v>0</v>
      </c>
      <c r="E501" s="141">
        <v>0</v>
      </c>
      <c r="F501" s="141">
        <v>0</v>
      </c>
      <c r="G501" s="141">
        <v>0</v>
      </c>
      <c r="H501" s="141">
        <v>0</v>
      </c>
      <c r="I501" s="141">
        <v>0</v>
      </c>
      <c r="J501" s="141">
        <v>0</v>
      </c>
      <c r="K501" s="141">
        <v>0</v>
      </c>
      <c r="L501" s="141">
        <v>0</v>
      </c>
      <c r="M501" s="141">
        <v>0</v>
      </c>
      <c r="N501" s="141">
        <v>0</v>
      </c>
      <c r="O501" s="141">
        <v>0</v>
      </c>
      <c r="P501" s="141">
        <v>0</v>
      </c>
    </row>
    <row r="502" spans="1:16" ht="12.75">
      <c r="A502" s="141">
        <v>10</v>
      </c>
      <c r="B502" s="141">
        <v>1999</v>
      </c>
      <c r="C502" s="141" t="s">
        <v>376</v>
      </c>
      <c r="D502" s="141">
        <v>0</v>
      </c>
      <c r="E502" s="141">
        <v>0</v>
      </c>
      <c r="F502" s="141">
        <v>0</v>
      </c>
      <c r="G502" s="141">
        <v>0</v>
      </c>
      <c r="H502" s="141">
        <v>0</v>
      </c>
      <c r="I502" s="141">
        <v>0</v>
      </c>
      <c r="J502" s="141">
        <v>0</v>
      </c>
      <c r="K502" s="141">
        <v>0</v>
      </c>
      <c r="L502" s="141">
        <v>0</v>
      </c>
      <c r="M502" s="141">
        <v>0</v>
      </c>
      <c r="N502" s="141">
        <v>0</v>
      </c>
      <c r="O502" s="141">
        <v>0</v>
      </c>
      <c r="P502" s="141">
        <v>0</v>
      </c>
    </row>
    <row r="503" spans="1:16" ht="12.75">
      <c r="A503" s="141">
        <v>10</v>
      </c>
      <c r="B503" s="141">
        <v>1999</v>
      </c>
      <c r="C503" s="141" t="s">
        <v>377</v>
      </c>
      <c r="D503" s="141">
        <v>0</v>
      </c>
      <c r="E503" s="141">
        <v>0</v>
      </c>
      <c r="F503" s="141">
        <v>0</v>
      </c>
      <c r="G503" s="141">
        <v>0</v>
      </c>
      <c r="H503" s="141">
        <v>0</v>
      </c>
      <c r="I503" s="141">
        <v>0</v>
      </c>
      <c r="J503" s="141">
        <v>0</v>
      </c>
      <c r="K503" s="141">
        <v>0</v>
      </c>
      <c r="L503" s="141">
        <v>0</v>
      </c>
      <c r="M503" s="141">
        <v>0</v>
      </c>
      <c r="N503" s="141">
        <v>0</v>
      </c>
      <c r="O503" s="141">
        <v>0</v>
      </c>
      <c r="P503" s="141">
        <v>0</v>
      </c>
    </row>
    <row r="504" spans="1:16" ht="12.75">
      <c r="A504" s="141">
        <v>12</v>
      </c>
      <c r="B504" s="141">
        <v>1999</v>
      </c>
      <c r="C504" s="141" t="s">
        <v>378</v>
      </c>
      <c r="D504" s="141">
        <v>0</v>
      </c>
      <c r="E504" s="141">
        <v>0</v>
      </c>
      <c r="F504" s="141">
        <v>0</v>
      </c>
      <c r="G504" s="141">
        <v>0</v>
      </c>
      <c r="H504" s="141">
        <v>0</v>
      </c>
      <c r="I504" s="141">
        <v>0</v>
      </c>
      <c r="J504" s="141">
        <v>0</v>
      </c>
      <c r="K504" s="141">
        <v>0</v>
      </c>
      <c r="L504" s="141">
        <v>0</v>
      </c>
      <c r="M504" s="141">
        <v>0</v>
      </c>
      <c r="N504" s="141">
        <v>0</v>
      </c>
      <c r="O504" s="141">
        <v>0</v>
      </c>
      <c r="P504" s="141">
        <v>0</v>
      </c>
    </row>
    <row r="505" spans="1:16" ht="12.75">
      <c r="A505" s="141">
        <v>10</v>
      </c>
      <c r="B505" s="141">
        <v>1999</v>
      </c>
      <c r="C505" s="141" t="s">
        <v>379</v>
      </c>
      <c r="D505" s="141">
        <v>0</v>
      </c>
      <c r="E505" s="141">
        <v>0</v>
      </c>
      <c r="F505" s="141">
        <v>0</v>
      </c>
      <c r="G505" s="141">
        <v>0</v>
      </c>
      <c r="H505" s="141">
        <v>0</v>
      </c>
      <c r="I505" s="141">
        <v>0</v>
      </c>
      <c r="J505" s="141">
        <v>0</v>
      </c>
      <c r="K505" s="141">
        <v>0</v>
      </c>
      <c r="L505" s="141">
        <v>0</v>
      </c>
      <c r="M505" s="141">
        <v>0</v>
      </c>
      <c r="N505" s="141">
        <v>0</v>
      </c>
      <c r="O505" s="141">
        <v>0</v>
      </c>
      <c r="P505" s="141">
        <v>0</v>
      </c>
    </row>
    <row r="506" spans="1:16" ht="12.75">
      <c r="A506" s="141">
        <v>10</v>
      </c>
      <c r="B506" s="141">
        <v>1999</v>
      </c>
      <c r="C506" s="141" t="s">
        <v>380</v>
      </c>
      <c r="D506" s="141">
        <v>0</v>
      </c>
      <c r="E506" s="141">
        <v>0</v>
      </c>
      <c r="F506" s="141">
        <v>0</v>
      </c>
      <c r="G506" s="141">
        <v>0</v>
      </c>
      <c r="H506" s="141">
        <v>0</v>
      </c>
      <c r="I506" s="141">
        <v>0</v>
      </c>
      <c r="J506" s="141">
        <v>0</v>
      </c>
      <c r="K506" s="141">
        <v>0</v>
      </c>
      <c r="L506" s="141">
        <v>0</v>
      </c>
      <c r="M506" s="141">
        <v>0</v>
      </c>
      <c r="N506" s="141">
        <v>0</v>
      </c>
      <c r="O506" s="141">
        <v>0</v>
      </c>
      <c r="P506" s="141">
        <v>0</v>
      </c>
    </row>
    <row r="507" spans="1:16" ht="12.75">
      <c r="A507" s="141">
        <v>10</v>
      </c>
      <c r="B507" s="141">
        <v>1999</v>
      </c>
      <c r="C507" s="141" t="s">
        <v>381</v>
      </c>
      <c r="D507" s="141">
        <v>0</v>
      </c>
      <c r="E507" s="141">
        <v>0</v>
      </c>
      <c r="F507" s="141">
        <v>0</v>
      </c>
      <c r="G507" s="141">
        <v>0</v>
      </c>
      <c r="H507" s="141">
        <v>0</v>
      </c>
      <c r="I507" s="141">
        <v>0</v>
      </c>
      <c r="J507" s="141">
        <v>0</v>
      </c>
      <c r="K507" s="141">
        <v>0</v>
      </c>
      <c r="L507" s="141">
        <v>0</v>
      </c>
      <c r="M507" s="141">
        <v>0</v>
      </c>
      <c r="N507" s="141">
        <v>0</v>
      </c>
      <c r="O507" s="141">
        <v>0</v>
      </c>
      <c r="P507" s="141">
        <v>0</v>
      </c>
    </row>
    <row r="508" spans="1:16" ht="12.75">
      <c r="A508" s="141">
        <v>10</v>
      </c>
      <c r="B508" s="141">
        <v>1999</v>
      </c>
      <c r="C508" s="141" t="s">
        <v>382</v>
      </c>
      <c r="D508" s="141">
        <v>0</v>
      </c>
      <c r="E508" s="141">
        <v>0</v>
      </c>
      <c r="F508" s="141">
        <v>0</v>
      </c>
      <c r="G508" s="141">
        <v>0</v>
      </c>
      <c r="H508" s="141">
        <v>0</v>
      </c>
      <c r="I508" s="141">
        <v>0</v>
      </c>
      <c r="J508" s="141">
        <v>0</v>
      </c>
      <c r="K508" s="141">
        <v>0</v>
      </c>
      <c r="L508" s="141">
        <v>0</v>
      </c>
      <c r="M508" s="141">
        <v>0</v>
      </c>
      <c r="N508" s="141">
        <v>0</v>
      </c>
      <c r="O508" s="141">
        <v>0</v>
      </c>
      <c r="P508" s="141">
        <v>0</v>
      </c>
    </row>
    <row r="509" spans="1:16" ht="12.75">
      <c r="A509" s="141">
        <v>12</v>
      </c>
      <c r="B509" s="141">
        <v>1999</v>
      </c>
      <c r="C509" s="141" t="s">
        <v>383</v>
      </c>
      <c r="D509" s="141">
        <v>0</v>
      </c>
      <c r="E509" s="141">
        <v>0</v>
      </c>
      <c r="F509" s="141">
        <v>0</v>
      </c>
      <c r="G509" s="141">
        <v>0</v>
      </c>
      <c r="H509" s="141">
        <v>0</v>
      </c>
      <c r="I509" s="141">
        <v>0</v>
      </c>
      <c r="J509" s="141">
        <v>0</v>
      </c>
      <c r="K509" s="141">
        <v>0</v>
      </c>
      <c r="L509" s="141">
        <v>0</v>
      </c>
      <c r="M509" s="141">
        <v>0</v>
      </c>
      <c r="N509" s="141">
        <v>0</v>
      </c>
      <c r="O509" s="141">
        <v>0</v>
      </c>
      <c r="P509" s="141">
        <v>0</v>
      </c>
    </row>
    <row r="510" spans="1:16" ht="12.75">
      <c r="A510" s="141">
        <v>11</v>
      </c>
      <c r="B510" s="141">
        <v>1999</v>
      </c>
      <c r="C510" s="141" t="s">
        <v>429</v>
      </c>
      <c r="D510" s="141">
        <v>0</v>
      </c>
      <c r="E510" s="141">
        <v>0</v>
      </c>
      <c r="F510" s="141">
        <v>0</v>
      </c>
      <c r="G510" s="141">
        <v>0</v>
      </c>
      <c r="H510" s="141">
        <v>0</v>
      </c>
      <c r="I510" s="141">
        <v>0</v>
      </c>
      <c r="J510" s="141">
        <v>0</v>
      </c>
      <c r="K510" s="141">
        <v>0</v>
      </c>
      <c r="L510" s="141">
        <v>0</v>
      </c>
      <c r="M510" s="141">
        <v>0</v>
      </c>
      <c r="N510" s="141">
        <v>0</v>
      </c>
      <c r="O510" s="141">
        <v>0</v>
      </c>
      <c r="P510" s="141">
        <v>0</v>
      </c>
    </row>
    <row r="511" spans="1:16" ht="12.75">
      <c r="A511" s="141">
        <v>10</v>
      </c>
      <c r="B511" s="141">
        <v>1999</v>
      </c>
      <c r="C511" s="141" t="s">
        <v>430</v>
      </c>
      <c r="D511" s="141">
        <v>0</v>
      </c>
      <c r="E511" s="141">
        <v>0</v>
      </c>
      <c r="F511" s="141">
        <v>0</v>
      </c>
      <c r="G511" s="141">
        <v>0</v>
      </c>
      <c r="H511" s="141">
        <v>0</v>
      </c>
      <c r="I511" s="141">
        <v>0</v>
      </c>
      <c r="J511" s="141">
        <v>0</v>
      </c>
      <c r="K511" s="141">
        <v>0</v>
      </c>
      <c r="L511" s="141">
        <v>0</v>
      </c>
      <c r="M511" s="141">
        <v>0</v>
      </c>
      <c r="N511" s="141">
        <v>0</v>
      </c>
      <c r="O511" s="141">
        <v>0</v>
      </c>
      <c r="P511" s="141">
        <v>0</v>
      </c>
    </row>
    <row r="512" spans="1:16" ht="12.75">
      <c r="A512" s="141">
        <v>10</v>
      </c>
      <c r="B512" s="141">
        <v>1999</v>
      </c>
      <c r="C512" s="141" t="s">
        <v>433</v>
      </c>
      <c r="D512" s="141">
        <v>0</v>
      </c>
      <c r="E512" s="141">
        <v>0</v>
      </c>
      <c r="F512" s="141">
        <v>0</v>
      </c>
      <c r="G512" s="141">
        <v>0</v>
      </c>
      <c r="H512" s="141">
        <v>0</v>
      </c>
      <c r="I512" s="141">
        <v>0</v>
      </c>
      <c r="J512" s="141">
        <v>0</v>
      </c>
      <c r="K512" s="141">
        <v>0</v>
      </c>
      <c r="L512" s="141">
        <v>0</v>
      </c>
      <c r="M512" s="141">
        <v>0</v>
      </c>
      <c r="N512" s="141">
        <v>0</v>
      </c>
      <c r="O512" s="141">
        <v>0</v>
      </c>
      <c r="P512" s="141">
        <v>0</v>
      </c>
    </row>
    <row r="513" spans="1:16" ht="12.75">
      <c r="A513" s="141">
        <v>10</v>
      </c>
      <c r="B513" s="141">
        <v>1999</v>
      </c>
      <c r="C513" s="141" t="s">
        <v>434</v>
      </c>
      <c r="D513" s="141">
        <v>0</v>
      </c>
      <c r="E513" s="141">
        <v>0</v>
      </c>
      <c r="F513" s="141">
        <v>0</v>
      </c>
      <c r="G513" s="141">
        <v>0</v>
      </c>
      <c r="H513" s="141">
        <v>0</v>
      </c>
      <c r="I513" s="141">
        <v>0</v>
      </c>
      <c r="J513" s="141">
        <v>0</v>
      </c>
      <c r="K513" s="141">
        <v>0</v>
      </c>
      <c r="L513" s="141">
        <v>0</v>
      </c>
      <c r="M513" s="141">
        <v>0</v>
      </c>
      <c r="N513" s="141">
        <v>0</v>
      </c>
      <c r="O513" s="141">
        <v>0</v>
      </c>
      <c r="P513" s="141">
        <v>0</v>
      </c>
    </row>
    <row r="514" spans="1:16" ht="12.75">
      <c r="A514" s="141">
        <v>10</v>
      </c>
      <c r="B514" s="141">
        <v>1999</v>
      </c>
      <c r="C514" s="141" t="s">
        <v>435</v>
      </c>
      <c r="D514" s="141">
        <v>0</v>
      </c>
      <c r="E514" s="141">
        <v>0</v>
      </c>
      <c r="F514" s="141">
        <v>0</v>
      </c>
      <c r="G514" s="141">
        <v>0</v>
      </c>
      <c r="H514" s="141">
        <v>0</v>
      </c>
      <c r="I514" s="141">
        <v>0</v>
      </c>
      <c r="J514" s="141">
        <v>0</v>
      </c>
      <c r="K514" s="141">
        <v>0</v>
      </c>
      <c r="L514" s="141">
        <v>0</v>
      </c>
      <c r="M514" s="141">
        <v>0</v>
      </c>
      <c r="N514" s="141">
        <v>0</v>
      </c>
      <c r="O514" s="141">
        <v>0</v>
      </c>
      <c r="P514" s="141">
        <v>0</v>
      </c>
    </row>
    <row r="515" spans="1:16" ht="12.75">
      <c r="A515" s="141">
        <v>10</v>
      </c>
      <c r="B515" s="141">
        <v>1999</v>
      </c>
      <c r="C515" s="141" t="s">
        <v>436</v>
      </c>
      <c r="D515" s="141">
        <v>0</v>
      </c>
      <c r="E515" s="141">
        <v>0</v>
      </c>
      <c r="F515" s="141">
        <v>0</v>
      </c>
      <c r="G515" s="141">
        <v>0</v>
      </c>
      <c r="H515" s="141">
        <v>0</v>
      </c>
      <c r="I515" s="141">
        <v>0</v>
      </c>
      <c r="J515" s="141">
        <v>0</v>
      </c>
      <c r="K515" s="141">
        <v>0</v>
      </c>
      <c r="L515" s="141">
        <v>0</v>
      </c>
      <c r="M515" s="141">
        <v>0</v>
      </c>
      <c r="N515" s="141">
        <v>0</v>
      </c>
      <c r="O515" s="141">
        <v>0</v>
      </c>
      <c r="P515" s="141">
        <v>0</v>
      </c>
    </row>
    <row r="516" spans="1:16" ht="12.75">
      <c r="A516" s="141">
        <v>10</v>
      </c>
      <c r="B516" s="141">
        <v>1999</v>
      </c>
      <c r="C516" s="141" t="s">
        <v>437</v>
      </c>
      <c r="D516" s="141">
        <v>0</v>
      </c>
      <c r="E516" s="141">
        <v>0</v>
      </c>
      <c r="F516" s="141">
        <v>0</v>
      </c>
      <c r="G516" s="141">
        <v>0</v>
      </c>
      <c r="H516" s="141">
        <v>0</v>
      </c>
      <c r="I516" s="141">
        <v>0</v>
      </c>
      <c r="J516" s="141">
        <v>0</v>
      </c>
      <c r="K516" s="141">
        <v>0</v>
      </c>
      <c r="L516" s="141">
        <v>0</v>
      </c>
      <c r="M516" s="141">
        <v>0</v>
      </c>
      <c r="N516" s="141">
        <v>0</v>
      </c>
      <c r="O516" s="141">
        <v>0</v>
      </c>
      <c r="P516" s="141">
        <v>0</v>
      </c>
    </row>
    <row r="517" spans="1:16" ht="12.75">
      <c r="A517" s="141">
        <v>10</v>
      </c>
      <c r="B517" s="141">
        <v>1999</v>
      </c>
      <c r="C517" s="141" t="s">
        <v>544</v>
      </c>
      <c r="D517" s="141">
        <v>0</v>
      </c>
      <c r="E517" s="141">
        <v>0</v>
      </c>
      <c r="F517" s="141">
        <v>0</v>
      </c>
      <c r="G517" s="141">
        <v>0</v>
      </c>
      <c r="H517" s="141">
        <v>0</v>
      </c>
      <c r="I517" s="141">
        <v>0</v>
      </c>
      <c r="J517" s="141">
        <v>0</v>
      </c>
      <c r="K517" s="141">
        <v>0</v>
      </c>
      <c r="L517" s="141">
        <v>0</v>
      </c>
      <c r="M517" s="141">
        <v>0</v>
      </c>
      <c r="N517" s="141">
        <v>0</v>
      </c>
      <c r="O517" s="141">
        <v>0</v>
      </c>
      <c r="P517" s="141">
        <v>0</v>
      </c>
    </row>
    <row r="518" spans="1:16" ht="12.75">
      <c r="A518" s="141">
        <v>10</v>
      </c>
      <c r="B518" s="141">
        <v>1999</v>
      </c>
      <c r="C518" s="141" t="s">
        <v>438</v>
      </c>
      <c r="D518" s="141">
        <v>0</v>
      </c>
      <c r="E518" s="141">
        <v>0</v>
      </c>
      <c r="F518" s="141">
        <v>0</v>
      </c>
      <c r="G518" s="141">
        <v>0</v>
      </c>
      <c r="H518" s="141">
        <v>0</v>
      </c>
      <c r="I518" s="141">
        <v>0</v>
      </c>
      <c r="J518" s="141">
        <v>0</v>
      </c>
      <c r="K518" s="141">
        <v>0</v>
      </c>
      <c r="L518" s="141">
        <v>0</v>
      </c>
      <c r="M518" s="141">
        <v>0</v>
      </c>
      <c r="N518" s="141">
        <v>0</v>
      </c>
      <c r="O518" s="141">
        <v>0</v>
      </c>
      <c r="P518" s="141">
        <v>0</v>
      </c>
    </row>
    <row r="519" spans="1:16" ht="12.75">
      <c r="A519" s="141">
        <v>10</v>
      </c>
      <c r="B519" s="141">
        <v>1999</v>
      </c>
      <c r="C519" s="141" t="s">
        <v>439</v>
      </c>
      <c r="D519" s="141">
        <v>0</v>
      </c>
      <c r="E519" s="141">
        <v>0</v>
      </c>
      <c r="F519" s="141">
        <v>0</v>
      </c>
      <c r="G519" s="141">
        <v>0</v>
      </c>
      <c r="H519" s="141">
        <v>0</v>
      </c>
      <c r="I519" s="141">
        <v>0</v>
      </c>
      <c r="J519" s="141">
        <v>0</v>
      </c>
      <c r="K519" s="141">
        <v>0</v>
      </c>
      <c r="L519" s="141">
        <v>0</v>
      </c>
      <c r="M519" s="141">
        <v>0</v>
      </c>
      <c r="N519" s="141">
        <v>0</v>
      </c>
      <c r="O519" s="141">
        <v>0</v>
      </c>
      <c r="P519" s="141">
        <v>0</v>
      </c>
    </row>
    <row r="520" spans="1:16" ht="12.75">
      <c r="A520" s="141">
        <v>10</v>
      </c>
      <c r="B520" s="141">
        <v>1999</v>
      </c>
      <c r="C520" s="141" t="s">
        <v>440</v>
      </c>
      <c r="D520" s="141">
        <v>0</v>
      </c>
      <c r="E520" s="141">
        <v>0</v>
      </c>
      <c r="F520" s="141">
        <v>0</v>
      </c>
      <c r="G520" s="141">
        <v>0</v>
      </c>
      <c r="H520" s="141">
        <v>0</v>
      </c>
      <c r="I520" s="141">
        <v>0</v>
      </c>
      <c r="J520" s="141">
        <v>0</v>
      </c>
      <c r="K520" s="141">
        <v>0</v>
      </c>
      <c r="L520" s="141">
        <v>0</v>
      </c>
      <c r="M520" s="141">
        <v>0</v>
      </c>
      <c r="N520" s="141">
        <v>0</v>
      </c>
      <c r="O520" s="141">
        <v>0</v>
      </c>
      <c r="P520" s="141">
        <v>0</v>
      </c>
    </row>
    <row r="521" spans="1:16" ht="12.75">
      <c r="A521" s="141">
        <v>12</v>
      </c>
      <c r="B521" s="141">
        <v>1999</v>
      </c>
      <c r="C521" s="141" t="s">
        <v>384</v>
      </c>
      <c r="D521" s="141">
        <v>0</v>
      </c>
      <c r="E521" s="141">
        <v>0</v>
      </c>
      <c r="F521" s="141">
        <v>0</v>
      </c>
      <c r="G521" s="141">
        <v>0</v>
      </c>
      <c r="H521" s="141">
        <v>0</v>
      </c>
      <c r="I521" s="141">
        <v>0</v>
      </c>
      <c r="J521" s="141">
        <v>0</v>
      </c>
      <c r="K521" s="141">
        <v>0</v>
      </c>
      <c r="L521" s="141">
        <v>0</v>
      </c>
      <c r="M521" s="141">
        <v>0</v>
      </c>
      <c r="N521" s="141">
        <v>0</v>
      </c>
      <c r="O521" s="141">
        <v>0</v>
      </c>
      <c r="P521" s="141">
        <v>0</v>
      </c>
    </row>
    <row r="522" spans="1:16" ht="12.75">
      <c r="A522" s="141">
        <v>11</v>
      </c>
      <c r="B522" s="141">
        <v>1999</v>
      </c>
      <c r="C522" s="141" t="s">
        <v>385</v>
      </c>
      <c r="D522" s="141">
        <v>0</v>
      </c>
      <c r="E522" s="141">
        <v>0</v>
      </c>
      <c r="F522" s="141">
        <v>0</v>
      </c>
      <c r="G522" s="141">
        <v>0</v>
      </c>
      <c r="H522" s="141">
        <v>0</v>
      </c>
      <c r="I522" s="141">
        <v>0</v>
      </c>
      <c r="J522" s="141">
        <v>0</v>
      </c>
      <c r="K522" s="141">
        <v>0</v>
      </c>
      <c r="L522" s="141">
        <v>0</v>
      </c>
      <c r="M522" s="141">
        <v>0</v>
      </c>
      <c r="N522" s="141">
        <v>0</v>
      </c>
      <c r="O522" s="141">
        <v>0</v>
      </c>
      <c r="P522" s="141">
        <v>0</v>
      </c>
    </row>
    <row r="523" spans="1:16" ht="12.75">
      <c r="A523" s="141">
        <v>11</v>
      </c>
      <c r="B523" s="141">
        <v>1999</v>
      </c>
      <c r="C523" s="141" t="s">
        <v>386</v>
      </c>
      <c r="D523" s="141">
        <v>0</v>
      </c>
      <c r="E523" s="141">
        <v>0</v>
      </c>
      <c r="F523" s="141">
        <v>0</v>
      </c>
      <c r="G523" s="141">
        <v>0</v>
      </c>
      <c r="H523" s="141">
        <v>0</v>
      </c>
      <c r="I523" s="141">
        <v>0</v>
      </c>
      <c r="J523" s="141">
        <v>0</v>
      </c>
      <c r="K523" s="141">
        <v>0</v>
      </c>
      <c r="L523" s="141">
        <v>0</v>
      </c>
      <c r="M523" s="141">
        <v>0</v>
      </c>
      <c r="N523" s="141">
        <v>0</v>
      </c>
      <c r="O523" s="141">
        <v>0</v>
      </c>
      <c r="P523" s="141">
        <v>0</v>
      </c>
    </row>
    <row r="524" spans="1:16" ht="12.75">
      <c r="A524" s="141">
        <v>13</v>
      </c>
      <c r="B524" s="141">
        <v>1999</v>
      </c>
      <c r="C524" s="141" t="s">
        <v>62</v>
      </c>
      <c r="D524" s="141">
        <v>0</v>
      </c>
      <c r="E524" s="141">
        <v>0</v>
      </c>
      <c r="F524" s="141">
        <v>0</v>
      </c>
      <c r="G524" s="141">
        <v>0</v>
      </c>
      <c r="H524" s="141">
        <v>0</v>
      </c>
      <c r="I524" s="141">
        <v>0</v>
      </c>
      <c r="J524" s="141">
        <v>0</v>
      </c>
      <c r="K524" s="141">
        <v>0</v>
      </c>
      <c r="L524" s="141">
        <v>0</v>
      </c>
      <c r="M524" s="141">
        <v>0</v>
      </c>
      <c r="N524" s="141">
        <v>0</v>
      </c>
      <c r="O524" s="141">
        <v>0</v>
      </c>
      <c r="P524" s="141">
        <v>0</v>
      </c>
    </row>
    <row r="525" spans="1:11" ht="12.75">
      <c r="A525" s="141">
        <v>3</v>
      </c>
      <c r="B525" s="141">
        <v>1999</v>
      </c>
      <c r="C525" s="141" t="s">
        <v>57</v>
      </c>
      <c r="D525" s="141">
        <v>0</v>
      </c>
      <c r="E525" s="141" t="s">
        <v>58</v>
      </c>
      <c r="F525" s="141">
        <v>1</v>
      </c>
      <c r="G525" s="141" t="s">
        <v>59</v>
      </c>
      <c r="H525" s="141">
        <v>1</v>
      </c>
      <c r="I525" s="141" t="s">
        <v>60</v>
      </c>
      <c r="J525" s="141" t="s">
        <v>61</v>
      </c>
      <c r="K525" s="141">
        <v>2</v>
      </c>
    </row>
    <row r="526" spans="1:16" ht="12.75">
      <c r="A526" s="141">
        <v>10</v>
      </c>
      <c r="B526" s="141">
        <v>1999</v>
      </c>
      <c r="C526" s="141" t="s">
        <v>621</v>
      </c>
      <c r="D526" s="141">
        <v>0</v>
      </c>
      <c r="E526" s="141">
        <v>0</v>
      </c>
      <c r="F526" s="141">
        <v>0</v>
      </c>
      <c r="G526" s="141">
        <v>0</v>
      </c>
      <c r="H526" s="141">
        <v>0</v>
      </c>
      <c r="I526" s="141">
        <v>0</v>
      </c>
      <c r="J526" s="141">
        <v>0</v>
      </c>
      <c r="K526" s="141">
        <v>0</v>
      </c>
      <c r="L526" s="141">
        <v>0</v>
      </c>
      <c r="M526" s="141">
        <v>0</v>
      </c>
      <c r="N526" s="141">
        <v>0</v>
      </c>
      <c r="O526" s="141">
        <v>0</v>
      </c>
      <c r="P526" s="141">
        <v>0</v>
      </c>
    </row>
    <row r="527" spans="1:16" ht="12.75">
      <c r="A527" s="141">
        <v>10</v>
      </c>
      <c r="B527" s="141">
        <v>1999</v>
      </c>
      <c r="C527" s="141" t="s">
        <v>623</v>
      </c>
      <c r="D527" s="141">
        <v>0</v>
      </c>
      <c r="E527" s="141">
        <v>0</v>
      </c>
      <c r="F527" s="141">
        <v>0</v>
      </c>
      <c r="G527" s="141">
        <v>0</v>
      </c>
      <c r="H527" s="141">
        <v>0</v>
      </c>
      <c r="I527" s="141">
        <v>0</v>
      </c>
      <c r="J527" s="141">
        <v>0</v>
      </c>
      <c r="K527" s="141">
        <v>0</v>
      </c>
      <c r="L527" s="141">
        <v>0</v>
      </c>
      <c r="M527" s="141">
        <v>0</v>
      </c>
      <c r="N527" s="141">
        <v>0</v>
      </c>
      <c r="O527" s="141">
        <v>0</v>
      </c>
      <c r="P527" s="141">
        <v>0</v>
      </c>
    </row>
    <row r="528" spans="1:16" ht="12.75">
      <c r="A528" s="141">
        <v>10</v>
      </c>
      <c r="B528" s="141">
        <v>1999</v>
      </c>
      <c r="C528" s="141" t="s">
        <v>624</v>
      </c>
      <c r="D528" s="141">
        <v>0</v>
      </c>
      <c r="E528" s="141">
        <v>0</v>
      </c>
      <c r="F528" s="141">
        <v>0</v>
      </c>
      <c r="G528" s="141">
        <v>0</v>
      </c>
      <c r="H528" s="141">
        <v>0</v>
      </c>
      <c r="I528" s="141">
        <v>0</v>
      </c>
      <c r="J528" s="141">
        <v>0</v>
      </c>
      <c r="K528" s="141">
        <v>0</v>
      </c>
      <c r="L528" s="141">
        <v>0</v>
      </c>
      <c r="M528" s="141">
        <v>0</v>
      </c>
      <c r="N528" s="141">
        <v>0</v>
      </c>
      <c r="O528" s="141">
        <v>0</v>
      </c>
      <c r="P528" s="141">
        <v>0</v>
      </c>
    </row>
    <row r="529" spans="1:16" ht="12.75">
      <c r="A529" s="141">
        <v>10</v>
      </c>
      <c r="B529" s="141">
        <v>1999</v>
      </c>
      <c r="C529" s="141" t="s">
        <v>625</v>
      </c>
      <c r="D529" s="141">
        <v>0</v>
      </c>
      <c r="E529" s="141">
        <v>0</v>
      </c>
      <c r="F529" s="141">
        <v>0</v>
      </c>
      <c r="G529" s="141">
        <v>0</v>
      </c>
      <c r="H529" s="141">
        <v>0</v>
      </c>
      <c r="I529" s="141">
        <v>0</v>
      </c>
      <c r="J529" s="141">
        <v>0</v>
      </c>
      <c r="K529" s="141">
        <v>0</v>
      </c>
      <c r="L529" s="141">
        <v>0</v>
      </c>
      <c r="M529" s="141">
        <v>0</v>
      </c>
      <c r="N529" s="141">
        <v>0</v>
      </c>
      <c r="O529" s="141">
        <v>0</v>
      </c>
      <c r="P529" s="141">
        <v>0</v>
      </c>
    </row>
    <row r="530" spans="1:16" ht="12.75">
      <c r="A530" s="141">
        <v>10</v>
      </c>
      <c r="B530" s="141">
        <v>1999</v>
      </c>
      <c r="C530" s="141" t="s">
        <v>626</v>
      </c>
      <c r="D530" s="141">
        <v>0</v>
      </c>
      <c r="E530" s="141">
        <v>0</v>
      </c>
      <c r="F530" s="141">
        <v>0</v>
      </c>
      <c r="G530" s="141">
        <v>0</v>
      </c>
      <c r="H530" s="141">
        <v>0</v>
      </c>
      <c r="I530" s="141">
        <v>0</v>
      </c>
      <c r="J530" s="141">
        <v>0</v>
      </c>
      <c r="K530" s="141">
        <v>0</v>
      </c>
      <c r="L530" s="141">
        <v>0</v>
      </c>
      <c r="M530" s="141">
        <v>0</v>
      </c>
      <c r="N530" s="141">
        <v>0</v>
      </c>
      <c r="O530" s="141">
        <v>0</v>
      </c>
      <c r="P530" s="141">
        <v>0</v>
      </c>
    </row>
    <row r="531" spans="1:16" ht="12.75">
      <c r="A531" s="141">
        <v>10</v>
      </c>
      <c r="B531" s="141">
        <v>1999</v>
      </c>
      <c r="C531" s="141" t="s">
        <v>627</v>
      </c>
      <c r="D531" s="141">
        <v>0</v>
      </c>
      <c r="E531" s="141">
        <v>0</v>
      </c>
      <c r="F531" s="141">
        <v>0</v>
      </c>
      <c r="G531" s="141">
        <v>0</v>
      </c>
      <c r="H531" s="141">
        <v>0</v>
      </c>
      <c r="I531" s="141">
        <v>0</v>
      </c>
      <c r="J531" s="141">
        <v>0</v>
      </c>
      <c r="K531" s="141">
        <v>0</v>
      </c>
      <c r="L531" s="141">
        <v>0</v>
      </c>
      <c r="M531" s="141">
        <v>0</v>
      </c>
      <c r="N531" s="141">
        <v>0</v>
      </c>
      <c r="O531" s="141">
        <v>0</v>
      </c>
      <c r="P531" s="141">
        <v>0</v>
      </c>
    </row>
    <row r="532" spans="1:16" ht="12.75">
      <c r="A532" s="141">
        <v>10</v>
      </c>
      <c r="B532" s="141">
        <v>1999</v>
      </c>
      <c r="C532" s="141" t="s">
        <v>628</v>
      </c>
      <c r="D532" s="141">
        <v>0</v>
      </c>
      <c r="E532" s="141">
        <v>0</v>
      </c>
      <c r="F532" s="141">
        <v>0</v>
      </c>
      <c r="G532" s="141">
        <v>0</v>
      </c>
      <c r="H532" s="141">
        <v>0</v>
      </c>
      <c r="I532" s="141">
        <v>0</v>
      </c>
      <c r="J532" s="141">
        <v>0</v>
      </c>
      <c r="K532" s="141">
        <v>0</v>
      </c>
      <c r="L532" s="141">
        <v>0</v>
      </c>
      <c r="M532" s="141">
        <v>0</v>
      </c>
      <c r="N532" s="141">
        <v>0</v>
      </c>
      <c r="O532" s="141">
        <v>0</v>
      </c>
      <c r="P532" s="141">
        <v>0</v>
      </c>
    </row>
    <row r="533" spans="1:16" ht="12.75">
      <c r="A533" s="141">
        <v>10</v>
      </c>
      <c r="B533" s="141">
        <v>1999</v>
      </c>
      <c r="C533" s="141" t="s">
        <v>629</v>
      </c>
      <c r="D533" s="141">
        <v>0</v>
      </c>
      <c r="E533" s="141">
        <v>0</v>
      </c>
      <c r="F533" s="141">
        <v>0</v>
      </c>
      <c r="G533" s="141">
        <v>0</v>
      </c>
      <c r="H533" s="141">
        <v>0</v>
      </c>
      <c r="I533" s="141">
        <v>0</v>
      </c>
      <c r="J533" s="141">
        <v>0</v>
      </c>
      <c r="K533" s="141">
        <v>0</v>
      </c>
      <c r="L533" s="141">
        <v>0</v>
      </c>
      <c r="M533" s="141">
        <v>0</v>
      </c>
      <c r="N533" s="141">
        <v>0</v>
      </c>
      <c r="O533" s="141">
        <v>0</v>
      </c>
      <c r="P533" s="141">
        <v>0</v>
      </c>
    </row>
    <row r="534" spans="1:16" ht="12.75">
      <c r="A534" s="141">
        <v>10</v>
      </c>
      <c r="B534" s="141">
        <v>1999</v>
      </c>
      <c r="C534" s="141" t="s">
        <v>630</v>
      </c>
      <c r="D534" s="141">
        <v>0</v>
      </c>
      <c r="E534" s="141">
        <v>0</v>
      </c>
      <c r="F534" s="141">
        <v>0</v>
      </c>
      <c r="G534" s="141">
        <v>0</v>
      </c>
      <c r="H534" s="141">
        <v>0</v>
      </c>
      <c r="I534" s="141">
        <v>0</v>
      </c>
      <c r="J534" s="141">
        <v>0</v>
      </c>
      <c r="K534" s="141">
        <v>0</v>
      </c>
      <c r="L534" s="141">
        <v>0</v>
      </c>
      <c r="M534" s="141">
        <v>0</v>
      </c>
      <c r="N534" s="141">
        <v>0</v>
      </c>
      <c r="O534" s="141">
        <v>0</v>
      </c>
      <c r="P534" s="141">
        <v>0</v>
      </c>
    </row>
    <row r="535" spans="1:16" ht="12.75">
      <c r="A535" s="141">
        <v>10</v>
      </c>
      <c r="B535" s="141">
        <v>1999</v>
      </c>
      <c r="C535" s="141" t="s">
        <v>631</v>
      </c>
      <c r="D535" s="141">
        <v>0</v>
      </c>
      <c r="E535" s="141">
        <v>0</v>
      </c>
      <c r="F535" s="141">
        <v>0</v>
      </c>
      <c r="G535" s="141">
        <v>0</v>
      </c>
      <c r="H535" s="141">
        <v>0</v>
      </c>
      <c r="I535" s="141">
        <v>0</v>
      </c>
      <c r="J535" s="141">
        <v>0</v>
      </c>
      <c r="K535" s="141">
        <v>0</v>
      </c>
      <c r="L535" s="141">
        <v>0</v>
      </c>
      <c r="M535" s="141">
        <v>0</v>
      </c>
      <c r="N535" s="141">
        <v>0</v>
      </c>
      <c r="O535" s="141">
        <v>0</v>
      </c>
      <c r="P535" s="141">
        <v>0</v>
      </c>
    </row>
    <row r="536" spans="1:16" ht="12.75">
      <c r="A536" s="141">
        <v>10</v>
      </c>
      <c r="B536" s="141">
        <v>1999</v>
      </c>
      <c r="C536" s="141" t="s">
        <v>632</v>
      </c>
      <c r="D536" s="141">
        <v>0</v>
      </c>
      <c r="E536" s="141">
        <v>0</v>
      </c>
      <c r="F536" s="141">
        <v>0</v>
      </c>
      <c r="G536" s="141">
        <v>0</v>
      </c>
      <c r="H536" s="141">
        <v>0</v>
      </c>
      <c r="I536" s="141">
        <v>0</v>
      </c>
      <c r="J536" s="141">
        <v>0</v>
      </c>
      <c r="K536" s="141">
        <v>0</v>
      </c>
      <c r="L536" s="141">
        <v>0</v>
      </c>
      <c r="M536" s="141">
        <v>0</v>
      </c>
      <c r="N536" s="141">
        <v>0</v>
      </c>
      <c r="O536" s="141">
        <v>0</v>
      </c>
      <c r="P536" s="141">
        <v>0</v>
      </c>
    </row>
    <row r="537" spans="1:16" ht="12.75">
      <c r="A537" s="141">
        <v>10</v>
      </c>
      <c r="B537" s="141">
        <v>1999</v>
      </c>
      <c r="C537" s="141" t="s">
        <v>633</v>
      </c>
      <c r="D537" s="141">
        <v>0</v>
      </c>
      <c r="E537" s="141">
        <v>0</v>
      </c>
      <c r="F537" s="141">
        <v>0</v>
      </c>
      <c r="G537" s="141">
        <v>0</v>
      </c>
      <c r="H537" s="141">
        <v>0</v>
      </c>
      <c r="I537" s="141">
        <v>0</v>
      </c>
      <c r="J537" s="141">
        <v>0</v>
      </c>
      <c r="K537" s="141">
        <v>0</v>
      </c>
      <c r="L537" s="141">
        <v>0</v>
      </c>
      <c r="M537" s="141">
        <v>0</v>
      </c>
      <c r="N537" s="141">
        <v>0</v>
      </c>
      <c r="O537" s="141">
        <v>0</v>
      </c>
      <c r="P537" s="141">
        <v>0</v>
      </c>
    </row>
    <row r="538" spans="1:16" ht="12.75">
      <c r="A538" s="141">
        <v>10</v>
      </c>
      <c r="B538" s="141">
        <v>1999</v>
      </c>
      <c r="C538" s="141" t="s">
        <v>634</v>
      </c>
      <c r="D538" s="141">
        <v>0</v>
      </c>
      <c r="E538" s="141">
        <v>0</v>
      </c>
      <c r="F538" s="141">
        <v>0</v>
      </c>
      <c r="G538" s="141">
        <v>0</v>
      </c>
      <c r="H538" s="141">
        <v>0</v>
      </c>
      <c r="I538" s="141">
        <v>0</v>
      </c>
      <c r="J538" s="141">
        <v>0</v>
      </c>
      <c r="K538" s="141">
        <v>0</v>
      </c>
      <c r="L538" s="141">
        <v>0</v>
      </c>
      <c r="M538" s="141">
        <v>0</v>
      </c>
      <c r="N538" s="141">
        <v>0</v>
      </c>
      <c r="O538" s="141">
        <v>0</v>
      </c>
      <c r="P538" s="141">
        <v>0</v>
      </c>
    </row>
    <row r="539" spans="1:16" ht="12.75">
      <c r="A539" s="141">
        <v>10</v>
      </c>
      <c r="B539" s="141">
        <v>1999</v>
      </c>
      <c r="C539" s="141" t="s">
        <v>635</v>
      </c>
      <c r="D539" s="141">
        <v>0</v>
      </c>
      <c r="E539" s="141">
        <v>0</v>
      </c>
      <c r="F539" s="141">
        <v>0</v>
      </c>
      <c r="G539" s="141">
        <v>0</v>
      </c>
      <c r="H539" s="141">
        <v>0</v>
      </c>
      <c r="I539" s="141">
        <v>0</v>
      </c>
      <c r="J539" s="141">
        <v>0</v>
      </c>
      <c r="K539" s="141">
        <v>0</v>
      </c>
      <c r="L539" s="141">
        <v>0</v>
      </c>
      <c r="M539" s="141">
        <v>0</v>
      </c>
      <c r="N539" s="141">
        <v>0</v>
      </c>
      <c r="O539" s="141">
        <v>0</v>
      </c>
      <c r="P539" s="141">
        <v>0</v>
      </c>
    </row>
    <row r="540" spans="1:16" ht="12.75">
      <c r="A540" s="141">
        <v>10</v>
      </c>
      <c r="B540" s="141">
        <v>1999</v>
      </c>
      <c r="C540" s="141" t="s">
        <v>636</v>
      </c>
      <c r="D540" s="141">
        <v>0</v>
      </c>
      <c r="E540" s="141">
        <v>0</v>
      </c>
      <c r="F540" s="141">
        <v>0</v>
      </c>
      <c r="G540" s="141">
        <v>0</v>
      </c>
      <c r="H540" s="141">
        <v>0</v>
      </c>
      <c r="I540" s="141">
        <v>0</v>
      </c>
      <c r="J540" s="141">
        <v>0</v>
      </c>
      <c r="K540" s="141">
        <v>0</v>
      </c>
      <c r="L540" s="141">
        <v>0</v>
      </c>
      <c r="M540" s="141">
        <v>0</v>
      </c>
      <c r="N540" s="141">
        <v>0</v>
      </c>
      <c r="O540" s="141">
        <v>0</v>
      </c>
      <c r="P540" s="141">
        <v>0</v>
      </c>
    </row>
    <row r="541" spans="1:16" ht="12.75">
      <c r="A541" s="141">
        <v>10</v>
      </c>
      <c r="B541" s="141">
        <v>1999</v>
      </c>
      <c r="C541" s="141" t="s">
        <v>637</v>
      </c>
      <c r="D541" s="141">
        <v>0</v>
      </c>
      <c r="E541" s="141">
        <v>0</v>
      </c>
      <c r="F541" s="141">
        <v>0</v>
      </c>
      <c r="G541" s="141">
        <v>0</v>
      </c>
      <c r="H541" s="141">
        <v>0</v>
      </c>
      <c r="I541" s="141">
        <v>0</v>
      </c>
      <c r="J541" s="141">
        <v>0</v>
      </c>
      <c r="K541" s="141">
        <v>0</v>
      </c>
      <c r="L541" s="141">
        <v>0</v>
      </c>
      <c r="M541" s="141">
        <v>0</v>
      </c>
      <c r="N541" s="141">
        <v>0</v>
      </c>
      <c r="O541" s="141">
        <v>0</v>
      </c>
      <c r="P541" s="141">
        <v>0</v>
      </c>
    </row>
    <row r="542" spans="1:16" ht="12.75">
      <c r="A542" s="141">
        <v>10</v>
      </c>
      <c r="B542" s="141">
        <v>1999</v>
      </c>
      <c r="C542" s="141" t="s">
        <v>638</v>
      </c>
      <c r="D542" s="141">
        <v>0</v>
      </c>
      <c r="E542" s="141">
        <v>0</v>
      </c>
      <c r="F542" s="141">
        <v>0</v>
      </c>
      <c r="G542" s="141">
        <v>0</v>
      </c>
      <c r="H542" s="141">
        <v>0</v>
      </c>
      <c r="I542" s="141">
        <v>0</v>
      </c>
      <c r="J542" s="141">
        <v>0</v>
      </c>
      <c r="K542" s="141">
        <v>0</v>
      </c>
      <c r="L542" s="141">
        <v>0</v>
      </c>
      <c r="M542" s="141">
        <v>0</v>
      </c>
      <c r="N542" s="141">
        <v>0</v>
      </c>
      <c r="O542" s="141">
        <v>0</v>
      </c>
      <c r="P542" s="141">
        <v>0</v>
      </c>
    </row>
    <row r="543" spans="1:16" ht="12.75">
      <c r="A543" s="141">
        <v>10</v>
      </c>
      <c r="B543" s="141">
        <v>1999</v>
      </c>
      <c r="C543" s="141" t="s">
        <v>639</v>
      </c>
      <c r="D543" s="141">
        <v>0</v>
      </c>
      <c r="E543" s="141">
        <v>0</v>
      </c>
      <c r="F543" s="141">
        <v>0</v>
      </c>
      <c r="G543" s="141">
        <v>0</v>
      </c>
      <c r="H543" s="141">
        <v>0</v>
      </c>
      <c r="I543" s="141">
        <v>0</v>
      </c>
      <c r="J543" s="141">
        <v>0</v>
      </c>
      <c r="K543" s="141">
        <v>0</v>
      </c>
      <c r="L543" s="141">
        <v>0</v>
      </c>
      <c r="M543" s="141">
        <v>0</v>
      </c>
      <c r="N543" s="141">
        <v>0</v>
      </c>
      <c r="O543" s="141">
        <v>0</v>
      </c>
      <c r="P543" s="141">
        <v>0</v>
      </c>
    </row>
    <row r="544" spans="1:16" ht="12.75">
      <c r="A544" s="141">
        <v>10</v>
      </c>
      <c r="B544" s="141">
        <v>1999</v>
      </c>
      <c r="C544" s="141" t="s">
        <v>640</v>
      </c>
      <c r="D544" s="141">
        <v>0</v>
      </c>
      <c r="E544" s="141">
        <v>0</v>
      </c>
      <c r="F544" s="141">
        <v>0</v>
      </c>
      <c r="G544" s="141">
        <v>0</v>
      </c>
      <c r="H544" s="141">
        <v>0</v>
      </c>
      <c r="I544" s="141">
        <v>0</v>
      </c>
      <c r="J544" s="141">
        <v>0</v>
      </c>
      <c r="K544" s="141">
        <v>0</v>
      </c>
      <c r="L544" s="141">
        <v>0</v>
      </c>
      <c r="M544" s="141">
        <v>0</v>
      </c>
      <c r="N544" s="141">
        <v>0</v>
      </c>
      <c r="O544" s="141">
        <v>0</v>
      </c>
      <c r="P544" s="141">
        <v>0</v>
      </c>
    </row>
    <row r="545" spans="1:16" ht="12.75">
      <c r="A545" s="141">
        <v>10</v>
      </c>
      <c r="B545" s="141">
        <v>1999</v>
      </c>
      <c r="C545" s="141" t="s">
        <v>641</v>
      </c>
      <c r="D545" s="141">
        <v>0</v>
      </c>
      <c r="E545" s="141">
        <v>0</v>
      </c>
      <c r="F545" s="141">
        <v>0</v>
      </c>
      <c r="G545" s="141">
        <v>0</v>
      </c>
      <c r="H545" s="141">
        <v>0</v>
      </c>
      <c r="I545" s="141">
        <v>0</v>
      </c>
      <c r="J545" s="141">
        <v>0</v>
      </c>
      <c r="K545" s="141">
        <v>0</v>
      </c>
      <c r="L545" s="141">
        <v>0</v>
      </c>
      <c r="M545" s="141">
        <v>0</v>
      </c>
      <c r="N545" s="141">
        <v>0</v>
      </c>
      <c r="O545" s="141">
        <v>0</v>
      </c>
      <c r="P545" s="141">
        <v>0</v>
      </c>
    </row>
    <row r="546" spans="1:16" ht="12.75">
      <c r="A546" s="141">
        <v>10</v>
      </c>
      <c r="B546" s="141">
        <v>1999</v>
      </c>
      <c r="C546" s="141" t="s">
        <v>642</v>
      </c>
      <c r="D546" s="141">
        <v>0</v>
      </c>
      <c r="E546" s="141">
        <v>0</v>
      </c>
      <c r="F546" s="141">
        <v>0</v>
      </c>
      <c r="G546" s="141">
        <v>0</v>
      </c>
      <c r="H546" s="141">
        <v>0</v>
      </c>
      <c r="I546" s="141">
        <v>0</v>
      </c>
      <c r="J546" s="141">
        <v>0</v>
      </c>
      <c r="K546" s="141">
        <v>0</v>
      </c>
      <c r="L546" s="141">
        <v>0</v>
      </c>
      <c r="M546" s="141">
        <v>0</v>
      </c>
      <c r="N546" s="141">
        <v>0</v>
      </c>
      <c r="O546" s="141">
        <v>0</v>
      </c>
      <c r="P546" s="141">
        <v>0</v>
      </c>
    </row>
    <row r="547" spans="1:16" ht="12.75">
      <c r="A547" s="141">
        <v>10</v>
      </c>
      <c r="B547" s="141">
        <v>1999</v>
      </c>
      <c r="C547" s="141" t="s">
        <v>643</v>
      </c>
      <c r="D547" s="141">
        <v>0</v>
      </c>
      <c r="E547" s="141">
        <v>0</v>
      </c>
      <c r="F547" s="141">
        <v>0</v>
      </c>
      <c r="G547" s="141">
        <v>0</v>
      </c>
      <c r="H547" s="141">
        <v>0</v>
      </c>
      <c r="I547" s="141">
        <v>0</v>
      </c>
      <c r="J547" s="141">
        <v>0</v>
      </c>
      <c r="K547" s="141">
        <v>0</v>
      </c>
      <c r="L547" s="141">
        <v>0</v>
      </c>
      <c r="M547" s="141">
        <v>0</v>
      </c>
      <c r="N547" s="141">
        <v>0</v>
      </c>
      <c r="O547" s="141">
        <v>0</v>
      </c>
      <c r="P547" s="141">
        <v>0</v>
      </c>
    </row>
    <row r="548" spans="1:16" ht="12.75">
      <c r="A548" s="141">
        <v>10</v>
      </c>
      <c r="B548" s="141">
        <v>1999</v>
      </c>
      <c r="C548" s="141" t="s">
        <v>644</v>
      </c>
      <c r="D548" s="141">
        <v>0</v>
      </c>
      <c r="E548" s="141">
        <v>0</v>
      </c>
      <c r="F548" s="141">
        <v>0</v>
      </c>
      <c r="G548" s="141">
        <v>0</v>
      </c>
      <c r="H548" s="141">
        <v>0</v>
      </c>
      <c r="I548" s="141">
        <v>0</v>
      </c>
      <c r="J548" s="141">
        <v>0</v>
      </c>
      <c r="K548" s="141">
        <v>0</v>
      </c>
      <c r="L548" s="141">
        <v>0</v>
      </c>
      <c r="M548" s="141">
        <v>0</v>
      </c>
      <c r="N548" s="141">
        <v>0</v>
      </c>
      <c r="O548" s="141">
        <v>0</v>
      </c>
      <c r="P548" s="141">
        <v>0</v>
      </c>
    </row>
    <row r="549" spans="1:16" ht="12.75">
      <c r="A549" s="141">
        <v>10</v>
      </c>
      <c r="B549" s="141">
        <v>1999</v>
      </c>
      <c r="C549" s="141" t="s">
        <v>645</v>
      </c>
      <c r="D549" s="141">
        <v>0</v>
      </c>
      <c r="E549" s="141">
        <v>0</v>
      </c>
      <c r="F549" s="141">
        <v>0</v>
      </c>
      <c r="G549" s="141">
        <v>0</v>
      </c>
      <c r="H549" s="141">
        <v>0</v>
      </c>
      <c r="I549" s="141">
        <v>0</v>
      </c>
      <c r="J549" s="141">
        <v>0</v>
      </c>
      <c r="K549" s="141">
        <v>0</v>
      </c>
      <c r="L549" s="141">
        <v>0</v>
      </c>
      <c r="M549" s="141">
        <v>0</v>
      </c>
      <c r="N549" s="141">
        <v>0</v>
      </c>
      <c r="O549" s="141">
        <v>0</v>
      </c>
      <c r="P549" s="141">
        <v>0</v>
      </c>
    </row>
    <row r="550" spans="1:16" ht="12.75">
      <c r="A550" s="141">
        <v>10</v>
      </c>
      <c r="B550" s="141">
        <v>1999</v>
      </c>
      <c r="C550" s="141" t="s">
        <v>646</v>
      </c>
      <c r="D550" s="141">
        <v>0</v>
      </c>
      <c r="E550" s="141">
        <v>0</v>
      </c>
      <c r="F550" s="141">
        <v>0</v>
      </c>
      <c r="G550" s="141">
        <v>0</v>
      </c>
      <c r="H550" s="141">
        <v>0</v>
      </c>
      <c r="I550" s="141">
        <v>0</v>
      </c>
      <c r="J550" s="141">
        <v>0</v>
      </c>
      <c r="K550" s="141">
        <v>0</v>
      </c>
      <c r="L550" s="141">
        <v>0</v>
      </c>
      <c r="M550" s="141">
        <v>0</v>
      </c>
      <c r="N550" s="141">
        <v>0</v>
      </c>
      <c r="O550" s="141">
        <v>0</v>
      </c>
      <c r="P550" s="141">
        <v>0</v>
      </c>
    </row>
    <row r="551" spans="1:16" ht="12.75">
      <c r="A551" s="141">
        <v>12</v>
      </c>
      <c r="B551" s="141">
        <v>1999</v>
      </c>
      <c r="C551" s="141" t="s">
        <v>647</v>
      </c>
      <c r="D551" s="141">
        <v>0</v>
      </c>
      <c r="E551" s="141">
        <v>0</v>
      </c>
      <c r="F551" s="141">
        <v>0</v>
      </c>
      <c r="G551" s="141">
        <v>0</v>
      </c>
      <c r="H551" s="141">
        <v>0</v>
      </c>
      <c r="I551" s="141">
        <v>0</v>
      </c>
      <c r="J551" s="141">
        <v>0</v>
      </c>
      <c r="K551" s="141">
        <v>0</v>
      </c>
      <c r="L551" s="141">
        <v>0</v>
      </c>
      <c r="M551" s="141">
        <v>0</v>
      </c>
      <c r="N551" s="141">
        <v>0</v>
      </c>
      <c r="O551" s="141">
        <v>0</v>
      </c>
      <c r="P551" s="141">
        <v>0</v>
      </c>
    </row>
    <row r="552" spans="1:16" ht="12.75">
      <c r="A552" s="141">
        <v>10</v>
      </c>
      <c r="B552" s="141">
        <v>1999</v>
      </c>
      <c r="C552" s="141" t="s">
        <v>648</v>
      </c>
      <c r="D552" s="141">
        <v>0</v>
      </c>
      <c r="E552" s="141">
        <v>0</v>
      </c>
      <c r="F552" s="141">
        <v>0</v>
      </c>
      <c r="G552" s="141">
        <v>0</v>
      </c>
      <c r="H552" s="141">
        <v>0</v>
      </c>
      <c r="I552" s="141">
        <v>0</v>
      </c>
      <c r="J552" s="141">
        <v>0</v>
      </c>
      <c r="K552" s="141">
        <v>0</v>
      </c>
      <c r="L552" s="141">
        <v>0</v>
      </c>
      <c r="M552" s="141">
        <v>0</v>
      </c>
      <c r="N552" s="141">
        <v>0</v>
      </c>
      <c r="O552" s="141">
        <v>0</v>
      </c>
      <c r="P552" s="141">
        <v>0</v>
      </c>
    </row>
    <row r="553" spans="1:16" ht="12.75">
      <c r="A553" s="141">
        <v>10</v>
      </c>
      <c r="B553" s="141">
        <v>1999</v>
      </c>
      <c r="C553" s="141" t="s">
        <v>549</v>
      </c>
      <c r="D553" s="141">
        <v>0</v>
      </c>
      <c r="E553" s="141">
        <v>0</v>
      </c>
      <c r="F553" s="141">
        <v>0</v>
      </c>
      <c r="G553" s="141">
        <v>0</v>
      </c>
      <c r="H553" s="141">
        <v>0</v>
      </c>
      <c r="I553" s="141">
        <v>0</v>
      </c>
      <c r="J553" s="141">
        <v>0</v>
      </c>
      <c r="K553" s="141">
        <v>0</v>
      </c>
      <c r="L553" s="141">
        <v>0</v>
      </c>
      <c r="M553" s="141">
        <v>0</v>
      </c>
      <c r="N553" s="141">
        <v>0</v>
      </c>
      <c r="O553" s="141">
        <v>0</v>
      </c>
      <c r="P553" s="141">
        <v>0</v>
      </c>
    </row>
    <row r="554" spans="1:16" ht="12.75">
      <c r="A554" s="141">
        <v>10</v>
      </c>
      <c r="B554" s="141">
        <v>1999</v>
      </c>
      <c r="C554" s="141" t="s">
        <v>550</v>
      </c>
      <c r="D554" s="141">
        <v>0</v>
      </c>
      <c r="E554" s="141">
        <v>0</v>
      </c>
      <c r="F554" s="141">
        <v>0</v>
      </c>
      <c r="G554" s="141">
        <v>0</v>
      </c>
      <c r="H554" s="141">
        <v>0</v>
      </c>
      <c r="I554" s="141">
        <v>0</v>
      </c>
      <c r="J554" s="141">
        <v>0</v>
      </c>
      <c r="K554" s="141">
        <v>0</v>
      </c>
      <c r="L554" s="141">
        <v>0</v>
      </c>
      <c r="M554" s="141">
        <v>0</v>
      </c>
      <c r="N554" s="141">
        <v>0</v>
      </c>
      <c r="O554" s="141">
        <v>0</v>
      </c>
      <c r="P554" s="141">
        <v>0</v>
      </c>
    </row>
    <row r="555" spans="1:16" ht="12.75">
      <c r="A555" s="141">
        <v>10</v>
      </c>
      <c r="B555" s="141">
        <v>1999</v>
      </c>
      <c r="C555" s="141" t="s">
        <v>551</v>
      </c>
      <c r="D555" s="141">
        <v>0</v>
      </c>
      <c r="E555" s="141">
        <v>0</v>
      </c>
      <c r="F555" s="141">
        <v>0</v>
      </c>
      <c r="G555" s="141">
        <v>0</v>
      </c>
      <c r="H555" s="141">
        <v>0</v>
      </c>
      <c r="I555" s="141">
        <v>0</v>
      </c>
      <c r="J555" s="141">
        <v>0</v>
      </c>
      <c r="K555" s="141">
        <v>0</v>
      </c>
      <c r="L555" s="141">
        <v>0</v>
      </c>
      <c r="M555" s="141">
        <v>0</v>
      </c>
      <c r="N555" s="141">
        <v>0</v>
      </c>
      <c r="O555" s="141">
        <v>0</v>
      </c>
      <c r="P555" s="141">
        <v>0</v>
      </c>
    </row>
    <row r="556" spans="1:16" ht="12.75">
      <c r="A556" s="141">
        <v>10</v>
      </c>
      <c r="B556" s="141">
        <v>1999</v>
      </c>
      <c r="C556" s="141" t="s">
        <v>552</v>
      </c>
      <c r="D556" s="141">
        <v>0</v>
      </c>
      <c r="E556" s="141">
        <v>0</v>
      </c>
      <c r="F556" s="141">
        <v>0</v>
      </c>
      <c r="G556" s="141">
        <v>0</v>
      </c>
      <c r="H556" s="141">
        <v>0</v>
      </c>
      <c r="I556" s="141">
        <v>0</v>
      </c>
      <c r="J556" s="141">
        <v>0</v>
      </c>
      <c r="K556" s="141">
        <v>0</v>
      </c>
      <c r="L556" s="141">
        <v>0</v>
      </c>
      <c r="M556" s="141">
        <v>0</v>
      </c>
      <c r="N556" s="141">
        <v>0</v>
      </c>
      <c r="O556" s="141">
        <v>0</v>
      </c>
      <c r="P556" s="141">
        <v>0</v>
      </c>
    </row>
    <row r="557" spans="1:16" ht="12.75">
      <c r="A557" s="141">
        <v>10</v>
      </c>
      <c r="B557" s="141">
        <v>1999</v>
      </c>
      <c r="C557" s="141" t="s">
        <v>553</v>
      </c>
      <c r="D557" s="141">
        <v>0</v>
      </c>
      <c r="E557" s="141">
        <v>0</v>
      </c>
      <c r="F557" s="141">
        <v>0</v>
      </c>
      <c r="G557" s="141">
        <v>0</v>
      </c>
      <c r="H557" s="141">
        <v>0</v>
      </c>
      <c r="I557" s="141">
        <v>0</v>
      </c>
      <c r="J557" s="141">
        <v>0</v>
      </c>
      <c r="K557" s="141">
        <v>0</v>
      </c>
      <c r="L557" s="141">
        <v>0</v>
      </c>
      <c r="M557" s="141">
        <v>0</v>
      </c>
      <c r="N557" s="141">
        <v>0</v>
      </c>
      <c r="O557" s="141">
        <v>0</v>
      </c>
      <c r="P557" s="141">
        <v>0</v>
      </c>
    </row>
    <row r="558" spans="1:16" ht="12.75">
      <c r="A558" s="141">
        <v>10</v>
      </c>
      <c r="B558" s="141">
        <v>1999</v>
      </c>
      <c r="C558" s="141" t="s">
        <v>554</v>
      </c>
      <c r="D558" s="141">
        <v>0</v>
      </c>
      <c r="E558" s="141">
        <v>0</v>
      </c>
      <c r="F558" s="141">
        <v>0</v>
      </c>
      <c r="G558" s="141">
        <v>0</v>
      </c>
      <c r="H558" s="141">
        <v>0</v>
      </c>
      <c r="I558" s="141">
        <v>0</v>
      </c>
      <c r="J558" s="141">
        <v>0</v>
      </c>
      <c r="K558" s="141">
        <v>0</v>
      </c>
      <c r="L558" s="141">
        <v>0</v>
      </c>
      <c r="M558" s="141">
        <v>0</v>
      </c>
      <c r="N558" s="141">
        <v>0</v>
      </c>
      <c r="O558" s="141">
        <v>0</v>
      </c>
      <c r="P558" s="141">
        <v>0</v>
      </c>
    </row>
    <row r="559" spans="1:16" ht="12.75">
      <c r="A559" s="141">
        <v>10</v>
      </c>
      <c r="B559" s="141">
        <v>1999</v>
      </c>
      <c r="C559" s="141" t="s">
        <v>555</v>
      </c>
      <c r="D559" s="141">
        <v>0</v>
      </c>
      <c r="E559" s="141">
        <v>0</v>
      </c>
      <c r="F559" s="141">
        <v>0</v>
      </c>
      <c r="G559" s="141">
        <v>0</v>
      </c>
      <c r="H559" s="141">
        <v>0</v>
      </c>
      <c r="I559" s="141">
        <v>0</v>
      </c>
      <c r="J559" s="141">
        <v>0</v>
      </c>
      <c r="K559" s="141">
        <v>0</v>
      </c>
      <c r="L559" s="141">
        <v>0</v>
      </c>
      <c r="M559" s="141">
        <v>0</v>
      </c>
      <c r="N559" s="141">
        <v>0</v>
      </c>
      <c r="O559" s="141">
        <v>0</v>
      </c>
      <c r="P559" s="141">
        <v>0</v>
      </c>
    </row>
    <row r="560" spans="1:16" ht="12.75">
      <c r="A560" s="141">
        <v>10</v>
      </c>
      <c r="B560" s="141">
        <v>1999</v>
      </c>
      <c r="C560" s="141" t="s">
        <v>556</v>
      </c>
      <c r="D560" s="141">
        <v>0</v>
      </c>
      <c r="E560" s="141">
        <v>0</v>
      </c>
      <c r="F560" s="141">
        <v>0</v>
      </c>
      <c r="G560" s="141">
        <v>0</v>
      </c>
      <c r="H560" s="141">
        <v>0</v>
      </c>
      <c r="I560" s="141">
        <v>0</v>
      </c>
      <c r="J560" s="141">
        <v>0</v>
      </c>
      <c r="K560" s="141">
        <v>0</v>
      </c>
      <c r="L560" s="141">
        <v>0</v>
      </c>
      <c r="M560" s="141">
        <v>0</v>
      </c>
      <c r="N560" s="141">
        <v>0</v>
      </c>
      <c r="O560" s="141">
        <v>0</v>
      </c>
      <c r="P560" s="141">
        <v>0</v>
      </c>
    </row>
    <row r="561" spans="1:16" ht="12.75">
      <c r="A561" s="141">
        <v>10</v>
      </c>
      <c r="B561" s="141">
        <v>1999</v>
      </c>
      <c r="C561" s="141" t="s">
        <v>557</v>
      </c>
      <c r="D561" s="141">
        <v>0</v>
      </c>
      <c r="E561" s="141">
        <v>0</v>
      </c>
      <c r="F561" s="141">
        <v>0</v>
      </c>
      <c r="G561" s="141">
        <v>0</v>
      </c>
      <c r="H561" s="141">
        <v>0</v>
      </c>
      <c r="I561" s="141">
        <v>0</v>
      </c>
      <c r="J561" s="141">
        <v>0</v>
      </c>
      <c r="K561" s="141">
        <v>0</v>
      </c>
      <c r="L561" s="141">
        <v>0</v>
      </c>
      <c r="M561" s="141">
        <v>0</v>
      </c>
      <c r="N561" s="141">
        <v>0</v>
      </c>
      <c r="O561" s="141">
        <v>0</v>
      </c>
      <c r="P561" s="141">
        <v>0</v>
      </c>
    </row>
    <row r="562" spans="1:16" ht="12.75">
      <c r="A562" s="141">
        <v>10</v>
      </c>
      <c r="B562" s="141">
        <v>1999</v>
      </c>
      <c r="C562" s="141" t="s">
        <v>558</v>
      </c>
      <c r="D562" s="141">
        <v>0</v>
      </c>
      <c r="E562" s="141">
        <v>0</v>
      </c>
      <c r="F562" s="141">
        <v>0</v>
      </c>
      <c r="G562" s="141">
        <v>0</v>
      </c>
      <c r="H562" s="141">
        <v>0</v>
      </c>
      <c r="I562" s="141">
        <v>0</v>
      </c>
      <c r="J562" s="141">
        <v>0</v>
      </c>
      <c r="K562" s="141">
        <v>0</v>
      </c>
      <c r="L562" s="141">
        <v>0</v>
      </c>
      <c r="M562" s="141">
        <v>0</v>
      </c>
      <c r="N562" s="141">
        <v>0</v>
      </c>
      <c r="O562" s="141">
        <v>0</v>
      </c>
      <c r="P562" s="141">
        <v>0</v>
      </c>
    </row>
    <row r="563" spans="1:16" ht="12.75">
      <c r="A563" s="141">
        <v>10</v>
      </c>
      <c r="B563" s="141">
        <v>1999</v>
      </c>
      <c r="C563" s="141" t="s">
        <v>559</v>
      </c>
      <c r="D563" s="141">
        <v>0</v>
      </c>
      <c r="E563" s="141">
        <v>0</v>
      </c>
      <c r="F563" s="141">
        <v>0</v>
      </c>
      <c r="G563" s="141">
        <v>0</v>
      </c>
      <c r="H563" s="141">
        <v>0</v>
      </c>
      <c r="I563" s="141">
        <v>0</v>
      </c>
      <c r="J563" s="141">
        <v>0</v>
      </c>
      <c r="K563" s="141">
        <v>0</v>
      </c>
      <c r="L563" s="141">
        <v>0</v>
      </c>
      <c r="M563" s="141">
        <v>0</v>
      </c>
      <c r="N563" s="141">
        <v>0</v>
      </c>
      <c r="O563" s="141">
        <v>0</v>
      </c>
      <c r="P563" s="141">
        <v>0</v>
      </c>
    </row>
    <row r="564" spans="1:16" ht="12.75">
      <c r="A564" s="141">
        <v>10</v>
      </c>
      <c r="B564" s="141">
        <v>1999</v>
      </c>
      <c r="C564" s="141" t="s">
        <v>560</v>
      </c>
      <c r="D564" s="141">
        <v>0</v>
      </c>
      <c r="E564" s="141">
        <v>0</v>
      </c>
      <c r="F564" s="141">
        <v>0</v>
      </c>
      <c r="G564" s="141">
        <v>0</v>
      </c>
      <c r="H564" s="141">
        <v>0</v>
      </c>
      <c r="I564" s="141">
        <v>0</v>
      </c>
      <c r="J564" s="141">
        <v>0</v>
      </c>
      <c r="K564" s="141">
        <v>0</v>
      </c>
      <c r="L564" s="141">
        <v>0</v>
      </c>
      <c r="M564" s="141">
        <v>0</v>
      </c>
      <c r="N564" s="141">
        <v>0</v>
      </c>
      <c r="O564" s="141">
        <v>0</v>
      </c>
      <c r="P564" s="141">
        <v>0</v>
      </c>
    </row>
    <row r="565" spans="1:16" ht="12.75">
      <c r="A565" s="141">
        <v>10</v>
      </c>
      <c r="B565" s="141">
        <v>1999</v>
      </c>
      <c r="C565" s="141" t="s">
        <v>561</v>
      </c>
      <c r="D565" s="141">
        <v>0</v>
      </c>
      <c r="E565" s="141">
        <v>0</v>
      </c>
      <c r="F565" s="141">
        <v>0</v>
      </c>
      <c r="G565" s="141">
        <v>0</v>
      </c>
      <c r="H565" s="141">
        <v>0</v>
      </c>
      <c r="I565" s="141">
        <v>0</v>
      </c>
      <c r="J565" s="141">
        <v>0</v>
      </c>
      <c r="K565" s="141">
        <v>0</v>
      </c>
      <c r="L565" s="141">
        <v>0</v>
      </c>
      <c r="M565" s="141">
        <v>0</v>
      </c>
      <c r="N565" s="141">
        <v>0</v>
      </c>
      <c r="O565" s="141">
        <v>0</v>
      </c>
      <c r="P565" s="141">
        <v>0</v>
      </c>
    </row>
    <row r="566" spans="1:16" ht="12.75">
      <c r="A566" s="141">
        <v>10</v>
      </c>
      <c r="B566" s="141">
        <v>1999</v>
      </c>
      <c r="C566" s="141" t="s">
        <v>562</v>
      </c>
      <c r="D566" s="141">
        <v>0</v>
      </c>
      <c r="E566" s="141">
        <v>0</v>
      </c>
      <c r="F566" s="141">
        <v>0</v>
      </c>
      <c r="G566" s="141">
        <v>0</v>
      </c>
      <c r="H566" s="141">
        <v>0</v>
      </c>
      <c r="I566" s="141">
        <v>0</v>
      </c>
      <c r="J566" s="141">
        <v>0</v>
      </c>
      <c r="K566" s="141">
        <v>0</v>
      </c>
      <c r="L566" s="141">
        <v>0</v>
      </c>
      <c r="M566" s="141">
        <v>0</v>
      </c>
      <c r="N566" s="141">
        <v>0</v>
      </c>
      <c r="O566" s="141">
        <v>0</v>
      </c>
      <c r="P566" s="141">
        <v>0</v>
      </c>
    </row>
    <row r="567" spans="1:16" ht="12.75">
      <c r="A567" s="141">
        <v>10</v>
      </c>
      <c r="B567" s="141">
        <v>1999</v>
      </c>
      <c r="C567" s="141" t="s">
        <v>563</v>
      </c>
      <c r="D567" s="141">
        <v>0</v>
      </c>
      <c r="E567" s="141">
        <v>0</v>
      </c>
      <c r="F567" s="141">
        <v>0</v>
      </c>
      <c r="G567" s="141">
        <v>0</v>
      </c>
      <c r="H567" s="141">
        <v>0</v>
      </c>
      <c r="I567" s="141">
        <v>0</v>
      </c>
      <c r="J567" s="141">
        <v>0</v>
      </c>
      <c r="K567" s="141">
        <v>0</v>
      </c>
      <c r="L567" s="141">
        <v>0</v>
      </c>
      <c r="M567" s="141">
        <v>0</v>
      </c>
      <c r="N567" s="141">
        <v>0</v>
      </c>
      <c r="O567" s="141">
        <v>0</v>
      </c>
      <c r="P567" s="141">
        <v>0</v>
      </c>
    </row>
    <row r="568" spans="1:16" ht="12.75">
      <c r="A568" s="141">
        <v>10</v>
      </c>
      <c r="B568" s="141">
        <v>1999</v>
      </c>
      <c r="C568" s="141" t="s">
        <v>564</v>
      </c>
      <c r="D568" s="141">
        <v>0</v>
      </c>
      <c r="E568" s="141">
        <v>0</v>
      </c>
      <c r="F568" s="141">
        <v>0</v>
      </c>
      <c r="G568" s="141">
        <v>0</v>
      </c>
      <c r="H568" s="141">
        <v>0</v>
      </c>
      <c r="I568" s="141">
        <v>0</v>
      </c>
      <c r="J568" s="141">
        <v>0</v>
      </c>
      <c r="K568" s="141">
        <v>0</v>
      </c>
      <c r="L568" s="141">
        <v>0</v>
      </c>
      <c r="M568" s="141">
        <v>0</v>
      </c>
      <c r="N568" s="141">
        <v>0</v>
      </c>
      <c r="O568" s="141">
        <v>0</v>
      </c>
      <c r="P568" s="141">
        <v>0</v>
      </c>
    </row>
    <row r="569" spans="1:16" ht="12.75">
      <c r="A569" s="141">
        <v>10</v>
      </c>
      <c r="B569" s="141">
        <v>1999</v>
      </c>
      <c r="C569" s="141" t="s">
        <v>565</v>
      </c>
      <c r="D569" s="141">
        <v>0</v>
      </c>
      <c r="E569" s="141">
        <v>0</v>
      </c>
      <c r="F569" s="141">
        <v>0</v>
      </c>
      <c r="G569" s="141">
        <v>0</v>
      </c>
      <c r="H569" s="141">
        <v>0</v>
      </c>
      <c r="I569" s="141">
        <v>0</v>
      </c>
      <c r="J569" s="141">
        <v>0</v>
      </c>
      <c r="K569" s="141">
        <v>0</v>
      </c>
      <c r="L569" s="141">
        <v>0</v>
      </c>
      <c r="M569" s="141">
        <v>0</v>
      </c>
      <c r="N569" s="141">
        <v>0</v>
      </c>
      <c r="O569" s="141">
        <v>0</v>
      </c>
      <c r="P569" s="141">
        <v>0</v>
      </c>
    </row>
    <row r="570" spans="1:16" ht="12.75">
      <c r="A570" s="141">
        <v>10</v>
      </c>
      <c r="B570" s="141">
        <v>1999</v>
      </c>
      <c r="C570" s="141" t="s">
        <v>566</v>
      </c>
      <c r="D570" s="141">
        <v>0</v>
      </c>
      <c r="E570" s="141">
        <v>0</v>
      </c>
      <c r="F570" s="141">
        <v>0</v>
      </c>
      <c r="G570" s="141">
        <v>0</v>
      </c>
      <c r="H570" s="141">
        <v>0</v>
      </c>
      <c r="I570" s="141">
        <v>0</v>
      </c>
      <c r="J570" s="141">
        <v>0</v>
      </c>
      <c r="K570" s="141">
        <v>0</v>
      </c>
      <c r="L570" s="141">
        <v>0</v>
      </c>
      <c r="M570" s="141">
        <v>0</v>
      </c>
      <c r="N570" s="141">
        <v>0</v>
      </c>
      <c r="O570" s="141">
        <v>0</v>
      </c>
      <c r="P570" s="141">
        <v>0</v>
      </c>
    </row>
    <row r="571" spans="1:16" ht="12.75">
      <c r="A571" s="141">
        <v>10</v>
      </c>
      <c r="B571" s="141">
        <v>1999</v>
      </c>
      <c r="C571" s="141" t="s">
        <v>567</v>
      </c>
      <c r="D571" s="141">
        <v>0</v>
      </c>
      <c r="E571" s="141">
        <v>0</v>
      </c>
      <c r="F571" s="141">
        <v>0</v>
      </c>
      <c r="G571" s="141">
        <v>0</v>
      </c>
      <c r="H571" s="141">
        <v>0</v>
      </c>
      <c r="I571" s="141">
        <v>0</v>
      </c>
      <c r="J571" s="141">
        <v>0</v>
      </c>
      <c r="K571" s="141">
        <v>0</v>
      </c>
      <c r="L571" s="141">
        <v>0</v>
      </c>
      <c r="M571" s="141">
        <v>0</v>
      </c>
      <c r="N571" s="141">
        <v>0</v>
      </c>
      <c r="O571" s="141">
        <v>0</v>
      </c>
      <c r="P571" s="141">
        <v>0</v>
      </c>
    </row>
    <row r="572" spans="1:16" ht="12.75">
      <c r="A572" s="141">
        <v>10</v>
      </c>
      <c r="B572" s="141">
        <v>1999</v>
      </c>
      <c r="C572" s="141" t="s">
        <v>568</v>
      </c>
      <c r="D572" s="141">
        <v>0</v>
      </c>
      <c r="E572" s="141">
        <v>0</v>
      </c>
      <c r="F572" s="141">
        <v>0</v>
      </c>
      <c r="G572" s="141">
        <v>0</v>
      </c>
      <c r="H572" s="141">
        <v>0</v>
      </c>
      <c r="I572" s="141">
        <v>0</v>
      </c>
      <c r="J572" s="141">
        <v>0</v>
      </c>
      <c r="K572" s="141">
        <v>0</v>
      </c>
      <c r="L572" s="141">
        <v>0</v>
      </c>
      <c r="M572" s="141">
        <v>0</v>
      </c>
      <c r="N572" s="141">
        <v>0</v>
      </c>
      <c r="O572" s="141">
        <v>0</v>
      </c>
      <c r="P572" s="141">
        <v>0</v>
      </c>
    </row>
    <row r="573" spans="1:16" ht="12.75">
      <c r="A573" s="141">
        <v>10</v>
      </c>
      <c r="B573" s="141">
        <v>1999</v>
      </c>
      <c r="C573" s="141" t="s">
        <v>569</v>
      </c>
      <c r="D573" s="141">
        <v>0</v>
      </c>
      <c r="E573" s="141">
        <v>0</v>
      </c>
      <c r="F573" s="141">
        <v>0</v>
      </c>
      <c r="G573" s="141">
        <v>0</v>
      </c>
      <c r="H573" s="141">
        <v>0</v>
      </c>
      <c r="I573" s="141">
        <v>0</v>
      </c>
      <c r="J573" s="141">
        <v>0</v>
      </c>
      <c r="K573" s="141">
        <v>0</v>
      </c>
      <c r="L573" s="141">
        <v>0</v>
      </c>
      <c r="M573" s="141">
        <v>0</v>
      </c>
      <c r="N573" s="141">
        <v>0</v>
      </c>
      <c r="O573" s="141">
        <v>0</v>
      </c>
      <c r="P573" s="141">
        <v>0</v>
      </c>
    </row>
    <row r="574" spans="1:16" ht="12.75">
      <c r="A574" s="141">
        <v>10</v>
      </c>
      <c r="B574" s="141">
        <v>1999</v>
      </c>
      <c r="C574" s="141" t="s">
        <v>570</v>
      </c>
      <c r="D574" s="141">
        <v>0</v>
      </c>
      <c r="E574" s="141">
        <v>0</v>
      </c>
      <c r="F574" s="141">
        <v>0</v>
      </c>
      <c r="G574" s="141">
        <v>0</v>
      </c>
      <c r="H574" s="141">
        <v>0</v>
      </c>
      <c r="I574" s="141">
        <v>0</v>
      </c>
      <c r="J574" s="141">
        <v>0</v>
      </c>
      <c r="K574" s="141">
        <v>0</v>
      </c>
      <c r="L574" s="141">
        <v>0</v>
      </c>
      <c r="M574" s="141">
        <v>0</v>
      </c>
      <c r="N574" s="141">
        <v>0</v>
      </c>
      <c r="O574" s="141">
        <v>0</v>
      </c>
      <c r="P574" s="141">
        <v>0</v>
      </c>
    </row>
    <row r="575" spans="1:16" ht="12.75">
      <c r="A575" s="141">
        <v>10</v>
      </c>
      <c r="B575" s="141">
        <v>1999</v>
      </c>
      <c r="C575" s="141" t="s">
        <v>571</v>
      </c>
      <c r="D575" s="141">
        <v>0</v>
      </c>
      <c r="E575" s="141">
        <v>0</v>
      </c>
      <c r="F575" s="141">
        <v>0</v>
      </c>
      <c r="G575" s="141">
        <v>0</v>
      </c>
      <c r="H575" s="141">
        <v>0</v>
      </c>
      <c r="I575" s="141">
        <v>0</v>
      </c>
      <c r="J575" s="141">
        <v>0</v>
      </c>
      <c r="K575" s="141">
        <v>0</v>
      </c>
      <c r="L575" s="141">
        <v>0</v>
      </c>
      <c r="M575" s="141">
        <v>0</v>
      </c>
      <c r="N575" s="141">
        <v>0</v>
      </c>
      <c r="O575" s="141">
        <v>0</v>
      </c>
      <c r="P575" s="141">
        <v>0</v>
      </c>
    </row>
    <row r="576" spans="1:16" ht="12.75">
      <c r="A576" s="141">
        <v>10</v>
      </c>
      <c r="B576" s="141">
        <v>1999</v>
      </c>
      <c r="C576" s="141" t="s">
        <v>572</v>
      </c>
      <c r="D576" s="141">
        <v>0</v>
      </c>
      <c r="E576" s="141">
        <v>0</v>
      </c>
      <c r="F576" s="141">
        <v>0</v>
      </c>
      <c r="G576" s="141">
        <v>0</v>
      </c>
      <c r="H576" s="141">
        <v>0</v>
      </c>
      <c r="I576" s="141">
        <v>0</v>
      </c>
      <c r="J576" s="141">
        <v>0</v>
      </c>
      <c r="K576" s="141">
        <v>0</v>
      </c>
      <c r="L576" s="141">
        <v>0</v>
      </c>
      <c r="M576" s="141">
        <v>0</v>
      </c>
      <c r="N576" s="141">
        <v>0</v>
      </c>
      <c r="O576" s="141">
        <v>0</v>
      </c>
      <c r="P576" s="141">
        <v>0</v>
      </c>
    </row>
    <row r="577" spans="1:16" ht="12.75">
      <c r="A577" s="141">
        <v>10</v>
      </c>
      <c r="B577" s="141">
        <v>1999</v>
      </c>
      <c r="C577" s="141" t="s">
        <v>573</v>
      </c>
      <c r="D577" s="141">
        <v>0</v>
      </c>
      <c r="E577" s="141">
        <v>0</v>
      </c>
      <c r="F577" s="141">
        <v>0</v>
      </c>
      <c r="G577" s="141">
        <v>0</v>
      </c>
      <c r="H577" s="141">
        <v>0</v>
      </c>
      <c r="I577" s="141">
        <v>0</v>
      </c>
      <c r="J577" s="141">
        <v>0</v>
      </c>
      <c r="K577" s="141">
        <v>0</v>
      </c>
      <c r="L577" s="141">
        <v>0</v>
      </c>
      <c r="M577" s="141">
        <v>0</v>
      </c>
      <c r="N577" s="141">
        <v>0</v>
      </c>
      <c r="O577" s="141">
        <v>0</v>
      </c>
      <c r="P577" s="141">
        <v>0</v>
      </c>
    </row>
    <row r="578" spans="1:16" ht="12.75">
      <c r="A578" s="141">
        <v>10</v>
      </c>
      <c r="B578" s="141">
        <v>1999</v>
      </c>
      <c r="C578" s="141" t="s">
        <v>574</v>
      </c>
      <c r="D578" s="141">
        <v>0</v>
      </c>
      <c r="E578" s="141">
        <v>0</v>
      </c>
      <c r="F578" s="141">
        <v>0</v>
      </c>
      <c r="G578" s="141">
        <v>0</v>
      </c>
      <c r="H578" s="141">
        <v>0</v>
      </c>
      <c r="I578" s="141">
        <v>0</v>
      </c>
      <c r="J578" s="141">
        <v>0</v>
      </c>
      <c r="K578" s="141">
        <v>0</v>
      </c>
      <c r="L578" s="141">
        <v>0</v>
      </c>
      <c r="M578" s="141">
        <v>0</v>
      </c>
      <c r="N578" s="141">
        <v>0</v>
      </c>
      <c r="O578" s="141">
        <v>0</v>
      </c>
      <c r="P578" s="141">
        <v>0</v>
      </c>
    </row>
    <row r="579" spans="1:16" ht="12.75">
      <c r="A579" s="141">
        <v>10</v>
      </c>
      <c r="B579" s="141">
        <v>1999</v>
      </c>
      <c r="C579" s="141" t="s">
        <v>575</v>
      </c>
      <c r="D579" s="141">
        <v>0</v>
      </c>
      <c r="E579" s="141">
        <v>0</v>
      </c>
      <c r="F579" s="141">
        <v>0</v>
      </c>
      <c r="G579" s="141">
        <v>0</v>
      </c>
      <c r="H579" s="141">
        <v>0</v>
      </c>
      <c r="I579" s="141">
        <v>0</v>
      </c>
      <c r="J579" s="141">
        <v>0</v>
      </c>
      <c r="K579" s="141">
        <v>0</v>
      </c>
      <c r="L579" s="141">
        <v>0</v>
      </c>
      <c r="M579" s="141">
        <v>0</v>
      </c>
      <c r="N579" s="141">
        <v>0</v>
      </c>
      <c r="O579" s="141">
        <v>0</v>
      </c>
      <c r="P579" s="141">
        <v>0</v>
      </c>
    </row>
    <row r="580" spans="1:16" ht="12.75">
      <c r="A580" s="141">
        <v>10</v>
      </c>
      <c r="B580" s="141">
        <v>1999</v>
      </c>
      <c r="C580" s="141" t="s">
        <v>576</v>
      </c>
      <c r="D580" s="141">
        <v>0</v>
      </c>
      <c r="E580" s="141">
        <v>0</v>
      </c>
      <c r="F580" s="141">
        <v>0</v>
      </c>
      <c r="G580" s="141">
        <v>0</v>
      </c>
      <c r="H580" s="141">
        <v>0</v>
      </c>
      <c r="I580" s="141">
        <v>0</v>
      </c>
      <c r="J580" s="141">
        <v>0</v>
      </c>
      <c r="K580" s="141">
        <v>0</v>
      </c>
      <c r="L580" s="141">
        <v>0</v>
      </c>
      <c r="M580" s="141">
        <v>0</v>
      </c>
      <c r="N580" s="141">
        <v>0</v>
      </c>
      <c r="O580" s="141">
        <v>0</v>
      </c>
      <c r="P580" s="141">
        <v>0</v>
      </c>
    </row>
    <row r="581" spans="1:16" ht="12.75">
      <c r="A581" s="141">
        <v>10</v>
      </c>
      <c r="B581" s="141">
        <v>1999</v>
      </c>
      <c r="C581" s="141" t="s">
        <v>577</v>
      </c>
      <c r="D581" s="141">
        <v>0</v>
      </c>
      <c r="E581" s="141">
        <v>0</v>
      </c>
      <c r="F581" s="141">
        <v>0</v>
      </c>
      <c r="G581" s="141">
        <v>0</v>
      </c>
      <c r="H581" s="141">
        <v>0</v>
      </c>
      <c r="I581" s="141">
        <v>0</v>
      </c>
      <c r="J581" s="141">
        <v>0</v>
      </c>
      <c r="K581" s="141">
        <v>0</v>
      </c>
      <c r="L581" s="141">
        <v>0</v>
      </c>
      <c r="M581" s="141">
        <v>0</v>
      </c>
      <c r="N581" s="141">
        <v>0</v>
      </c>
      <c r="O581" s="141">
        <v>0</v>
      </c>
      <c r="P581" s="141">
        <v>0</v>
      </c>
    </row>
    <row r="582" spans="1:16" ht="12.75">
      <c r="A582" s="141">
        <v>10</v>
      </c>
      <c r="B582" s="141">
        <v>1999</v>
      </c>
      <c r="C582" s="141" t="s">
        <v>578</v>
      </c>
      <c r="D582" s="141">
        <v>0</v>
      </c>
      <c r="E582" s="141">
        <v>0</v>
      </c>
      <c r="F582" s="141">
        <v>0</v>
      </c>
      <c r="G582" s="141">
        <v>0</v>
      </c>
      <c r="H582" s="141">
        <v>0</v>
      </c>
      <c r="I582" s="141">
        <v>0</v>
      </c>
      <c r="J582" s="141">
        <v>0</v>
      </c>
      <c r="K582" s="141">
        <v>0</v>
      </c>
      <c r="L582" s="141">
        <v>0</v>
      </c>
      <c r="M582" s="141">
        <v>0</v>
      </c>
      <c r="N582" s="141">
        <v>0</v>
      </c>
      <c r="O582" s="141">
        <v>0</v>
      </c>
      <c r="P582" s="141">
        <v>0</v>
      </c>
    </row>
    <row r="583" spans="1:16" ht="12.75">
      <c r="A583" s="141">
        <v>10</v>
      </c>
      <c r="B583" s="141">
        <v>1999</v>
      </c>
      <c r="C583" s="141" t="s">
        <v>579</v>
      </c>
      <c r="D583" s="141">
        <v>0</v>
      </c>
      <c r="E583" s="141">
        <v>0</v>
      </c>
      <c r="F583" s="141">
        <v>0</v>
      </c>
      <c r="G583" s="141">
        <v>0</v>
      </c>
      <c r="H583" s="141">
        <v>0</v>
      </c>
      <c r="I583" s="141">
        <v>0</v>
      </c>
      <c r="J583" s="141">
        <v>0</v>
      </c>
      <c r="K583" s="141">
        <v>0</v>
      </c>
      <c r="L583" s="141">
        <v>0</v>
      </c>
      <c r="M583" s="141">
        <v>0</v>
      </c>
      <c r="N583" s="141">
        <v>0</v>
      </c>
      <c r="O583" s="141">
        <v>0</v>
      </c>
      <c r="P583" s="141">
        <v>0</v>
      </c>
    </row>
    <row r="584" spans="1:16" ht="12.75">
      <c r="A584" s="141">
        <v>10</v>
      </c>
      <c r="B584" s="141">
        <v>1999</v>
      </c>
      <c r="C584" s="141" t="s">
        <v>580</v>
      </c>
      <c r="D584" s="141">
        <v>0</v>
      </c>
      <c r="E584" s="141">
        <v>0</v>
      </c>
      <c r="F584" s="141">
        <v>0</v>
      </c>
      <c r="G584" s="141">
        <v>0</v>
      </c>
      <c r="H584" s="141">
        <v>0</v>
      </c>
      <c r="I584" s="141">
        <v>0</v>
      </c>
      <c r="J584" s="141">
        <v>0</v>
      </c>
      <c r="K584" s="141">
        <v>0</v>
      </c>
      <c r="L584" s="141">
        <v>0</v>
      </c>
      <c r="M584" s="141">
        <v>0</v>
      </c>
      <c r="N584" s="141">
        <v>0</v>
      </c>
      <c r="O584" s="141">
        <v>0</v>
      </c>
      <c r="P584" s="141">
        <v>0</v>
      </c>
    </row>
    <row r="585" spans="1:16" ht="12.75">
      <c r="A585" s="141">
        <v>10</v>
      </c>
      <c r="B585" s="141">
        <v>1999</v>
      </c>
      <c r="C585" s="141" t="s">
        <v>581</v>
      </c>
      <c r="D585" s="141">
        <v>0</v>
      </c>
      <c r="E585" s="141">
        <v>0</v>
      </c>
      <c r="F585" s="141">
        <v>0</v>
      </c>
      <c r="G585" s="141">
        <v>0</v>
      </c>
      <c r="H585" s="141">
        <v>0</v>
      </c>
      <c r="I585" s="141">
        <v>0</v>
      </c>
      <c r="J585" s="141">
        <v>0</v>
      </c>
      <c r="K585" s="141">
        <v>0</v>
      </c>
      <c r="L585" s="141">
        <v>0</v>
      </c>
      <c r="M585" s="141">
        <v>0</v>
      </c>
      <c r="N585" s="141">
        <v>0</v>
      </c>
      <c r="O585" s="141">
        <v>0</v>
      </c>
      <c r="P585" s="141">
        <v>0</v>
      </c>
    </row>
    <row r="586" spans="1:16" ht="12.75">
      <c r="A586" s="141">
        <v>10</v>
      </c>
      <c r="B586" s="141">
        <v>1999</v>
      </c>
      <c r="C586" s="141" t="s">
        <v>582</v>
      </c>
      <c r="D586" s="141">
        <v>0</v>
      </c>
      <c r="E586" s="141">
        <v>0</v>
      </c>
      <c r="F586" s="141">
        <v>0</v>
      </c>
      <c r="G586" s="141">
        <v>0</v>
      </c>
      <c r="H586" s="141">
        <v>0</v>
      </c>
      <c r="I586" s="141">
        <v>0</v>
      </c>
      <c r="J586" s="141">
        <v>0</v>
      </c>
      <c r="K586" s="141">
        <v>0</v>
      </c>
      <c r="L586" s="141">
        <v>0</v>
      </c>
      <c r="M586" s="141">
        <v>0</v>
      </c>
      <c r="N586" s="141">
        <v>0</v>
      </c>
      <c r="O586" s="141">
        <v>0</v>
      </c>
      <c r="P586" s="141">
        <v>0</v>
      </c>
    </row>
    <row r="587" spans="1:16" ht="12.75">
      <c r="A587" s="141">
        <v>10</v>
      </c>
      <c r="B587" s="141">
        <v>1999</v>
      </c>
      <c r="C587" s="141" t="s">
        <v>583</v>
      </c>
      <c r="D587" s="141">
        <v>0</v>
      </c>
      <c r="E587" s="141">
        <v>0</v>
      </c>
      <c r="F587" s="141">
        <v>0</v>
      </c>
      <c r="G587" s="141">
        <v>0</v>
      </c>
      <c r="H587" s="141">
        <v>0</v>
      </c>
      <c r="I587" s="141">
        <v>0</v>
      </c>
      <c r="J587" s="141">
        <v>0</v>
      </c>
      <c r="K587" s="141">
        <v>0</v>
      </c>
      <c r="L587" s="141">
        <v>0</v>
      </c>
      <c r="M587" s="141">
        <v>0</v>
      </c>
      <c r="N587" s="141">
        <v>0</v>
      </c>
      <c r="O587" s="141">
        <v>0</v>
      </c>
      <c r="P587" s="141">
        <v>0</v>
      </c>
    </row>
    <row r="588" spans="1:16" ht="12.75">
      <c r="A588" s="141">
        <v>10</v>
      </c>
      <c r="B588" s="141">
        <v>1999</v>
      </c>
      <c r="C588" s="141" t="s">
        <v>584</v>
      </c>
      <c r="D588" s="141">
        <v>0</v>
      </c>
      <c r="E588" s="141">
        <v>0</v>
      </c>
      <c r="F588" s="141">
        <v>0</v>
      </c>
      <c r="G588" s="141">
        <v>0</v>
      </c>
      <c r="H588" s="141">
        <v>0</v>
      </c>
      <c r="I588" s="141">
        <v>0</v>
      </c>
      <c r="J588" s="141">
        <v>0</v>
      </c>
      <c r="K588" s="141">
        <v>0</v>
      </c>
      <c r="L588" s="141">
        <v>0</v>
      </c>
      <c r="M588" s="141">
        <v>0</v>
      </c>
      <c r="N588" s="141">
        <v>0</v>
      </c>
      <c r="O588" s="141">
        <v>0</v>
      </c>
      <c r="P588" s="141">
        <v>0</v>
      </c>
    </row>
    <row r="589" spans="1:16" ht="12.75">
      <c r="A589" s="141">
        <v>10</v>
      </c>
      <c r="B589" s="141">
        <v>1999</v>
      </c>
      <c r="C589" s="141" t="s">
        <v>585</v>
      </c>
      <c r="D589" s="141">
        <v>0</v>
      </c>
      <c r="E589" s="141">
        <v>0</v>
      </c>
      <c r="F589" s="141">
        <v>0</v>
      </c>
      <c r="G589" s="141">
        <v>0</v>
      </c>
      <c r="H589" s="141">
        <v>0</v>
      </c>
      <c r="I589" s="141">
        <v>0</v>
      </c>
      <c r="J589" s="141">
        <v>0</v>
      </c>
      <c r="K589" s="141">
        <v>0</v>
      </c>
      <c r="L589" s="141">
        <v>0</v>
      </c>
      <c r="M589" s="141">
        <v>0</v>
      </c>
      <c r="N589" s="141">
        <v>0</v>
      </c>
      <c r="O589" s="141">
        <v>0</v>
      </c>
      <c r="P589" s="141">
        <v>0</v>
      </c>
    </row>
    <row r="590" spans="1:16" ht="12.75">
      <c r="A590" s="141">
        <v>10</v>
      </c>
      <c r="B590" s="141">
        <v>1999</v>
      </c>
      <c r="C590" s="141" t="s">
        <v>586</v>
      </c>
      <c r="D590" s="141">
        <v>0</v>
      </c>
      <c r="E590" s="141">
        <v>0</v>
      </c>
      <c r="F590" s="141">
        <v>0</v>
      </c>
      <c r="G590" s="141">
        <v>0</v>
      </c>
      <c r="H590" s="141">
        <v>0</v>
      </c>
      <c r="I590" s="141">
        <v>0</v>
      </c>
      <c r="J590" s="141">
        <v>0</v>
      </c>
      <c r="K590" s="141">
        <v>0</v>
      </c>
      <c r="L590" s="141">
        <v>0</v>
      </c>
      <c r="M590" s="141">
        <v>0</v>
      </c>
      <c r="N590" s="141">
        <v>0</v>
      </c>
      <c r="O590" s="141">
        <v>0</v>
      </c>
      <c r="P590" s="141">
        <v>0</v>
      </c>
    </row>
    <row r="591" spans="1:16" ht="12.75">
      <c r="A591" s="141">
        <v>10</v>
      </c>
      <c r="B591" s="141">
        <v>1999</v>
      </c>
      <c r="C591" s="141" t="s">
        <v>587</v>
      </c>
      <c r="D591" s="141">
        <v>0</v>
      </c>
      <c r="E591" s="141">
        <v>0</v>
      </c>
      <c r="F591" s="141">
        <v>0</v>
      </c>
      <c r="G591" s="141">
        <v>0</v>
      </c>
      <c r="H591" s="141">
        <v>0</v>
      </c>
      <c r="I591" s="141">
        <v>0</v>
      </c>
      <c r="J591" s="141">
        <v>0</v>
      </c>
      <c r="K591" s="141">
        <v>0</v>
      </c>
      <c r="L591" s="141">
        <v>0</v>
      </c>
      <c r="M591" s="141">
        <v>0</v>
      </c>
      <c r="N591" s="141">
        <v>0</v>
      </c>
      <c r="O591" s="141">
        <v>0</v>
      </c>
      <c r="P591" s="141">
        <v>0</v>
      </c>
    </row>
    <row r="592" spans="1:16" ht="12.75">
      <c r="A592" s="141">
        <v>10</v>
      </c>
      <c r="B592" s="141">
        <v>1999</v>
      </c>
      <c r="C592" s="141" t="s">
        <v>588</v>
      </c>
      <c r="D592" s="141">
        <v>0</v>
      </c>
      <c r="E592" s="141">
        <v>0</v>
      </c>
      <c r="F592" s="141">
        <v>0</v>
      </c>
      <c r="G592" s="141">
        <v>0</v>
      </c>
      <c r="H592" s="141">
        <v>0</v>
      </c>
      <c r="I592" s="141">
        <v>0</v>
      </c>
      <c r="J592" s="141">
        <v>0</v>
      </c>
      <c r="K592" s="141">
        <v>0</v>
      </c>
      <c r="L592" s="141">
        <v>0</v>
      </c>
      <c r="M592" s="141">
        <v>0</v>
      </c>
      <c r="N592" s="141">
        <v>0</v>
      </c>
      <c r="O592" s="141">
        <v>0</v>
      </c>
      <c r="P592" s="141">
        <v>0</v>
      </c>
    </row>
    <row r="593" spans="1:16" ht="12.75">
      <c r="A593" s="141">
        <v>10</v>
      </c>
      <c r="B593" s="141">
        <v>1999</v>
      </c>
      <c r="C593" s="141" t="s">
        <v>589</v>
      </c>
      <c r="D593" s="141">
        <v>0</v>
      </c>
      <c r="E593" s="141">
        <v>0</v>
      </c>
      <c r="F593" s="141">
        <v>0</v>
      </c>
      <c r="G593" s="141">
        <v>0</v>
      </c>
      <c r="H593" s="141">
        <v>0</v>
      </c>
      <c r="I593" s="141">
        <v>0</v>
      </c>
      <c r="J593" s="141">
        <v>0</v>
      </c>
      <c r="K593" s="141">
        <v>0</v>
      </c>
      <c r="L593" s="141">
        <v>0</v>
      </c>
      <c r="M593" s="141">
        <v>0</v>
      </c>
      <c r="N593" s="141">
        <v>0</v>
      </c>
      <c r="O593" s="141">
        <v>0</v>
      </c>
      <c r="P593" s="141">
        <v>0</v>
      </c>
    </row>
    <row r="594" spans="1:16" ht="12.75">
      <c r="A594" s="141">
        <v>10</v>
      </c>
      <c r="B594" s="141">
        <v>1999</v>
      </c>
      <c r="C594" s="141" t="s">
        <v>590</v>
      </c>
      <c r="D594" s="141">
        <v>0</v>
      </c>
      <c r="E594" s="141">
        <v>0</v>
      </c>
      <c r="F594" s="141">
        <v>0</v>
      </c>
      <c r="G594" s="141">
        <v>0</v>
      </c>
      <c r="H594" s="141">
        <v>0</v>
      </c>
      <c r="I594" s="141">
        <v>0</v>
      </c>
      <c r="J594" s="141">
        <v>0</v>
      </c>
      <c r="K594" s="141">
        <v>0</v>
      </c>
      <c r="L594" s="141">
        <v>0</v>
      </c>
      <c r="M594" s="141">
        <v>0</v>
      </c>
      <c r="N594" s="141">
        <v>0</v>
      </c>
      <c r="O594" s="141">
        <v>0</v>
      </c>
      <c r="P594" s="141">
        <v>0</v>
      </c>
    </row>
    <row r="595" spans="1:16" ht="12.75">
      <c r="A595" s="141">
        <v>10</v>
      </c>
      <c r="B595" s="141">
        <v>1999</v>
      </c>
      <c r="C595" s="141" t="s">
        <v>591</v>
      </c>
      <c r="D595" s="141">
        <v>0</v>
      </c>
      <c r="E595" s="141">
        <v>0</v>
      </c>
      <c r="F595" s="141">
        <v>0</v>
      </c>
      <c r="G595" s="141">
        <v>0</v>
      </c>
      <c r="H595" s="141">
        <v>0</v>
      </c>
      <c r="I595" s="141">
        <v>0</v>
      </c>
      <c r="J595" s="141">
        <v>0</v>
      </c>
      <c r="K595" s="141">
        <v>0</v>
      </c>
      <c r="L595" s="141">
        <v>0</v>
      </c>
      <c r="M595" s="141">
        <v>0</v>
      </c>
      <c r="N595" s="141">
        <v>0</v>
      </c>
      <c r="O595" s="141">
        <v>0</v>
      </c>
      <c r="P595" s="141">
        <v>0</v>
      </c>
    </row>
    <row r="596" spans="1:16" ht="12.75">
      <c r="A596" s="141">
        <v>10</v>
      </c>
      <c r="B596" s="141">
        <v>1999</v>
      </c>
      <c r="C596" s="141" t="s">
        <v>592</v>
      </c>
      <c r="D596" s="141">
        <v>0</v>
      </c>
      <c r="E596" s="141">
        <v>0</v>
      </c>
      <c r="F596" s="141">
        <v>0</v>
      </c>
      <c r="G596" s="141">
        <v>0</v>
      </c>
      <c r="H596" s="141">
        <v>0</v>
      </c>
      <c r="I596" s="141">
        <v>0</v>
      </c>
      <c r="J596" s="141">
        <v>0</v>
      </c>
      <c r="K596" s="141">
        <v>0</v>
      </c>
      <c r="L596" s="141">
        <v>0</v>
      </c>
      <c r="M596" s="141">
        <v>0</v>
      </c>
      <c r="N596" s="141">
        <v>0</v>
      </c>
      <c r="O596" s="141">
        <v>0</v>
      </c>
      <c r="P596" s="141">
        <v>0</v>
      </c>
    </row>
    <row r="597" spans="1:16" ht="12.75">
      <c r="A597" s="141">
        <v>10</v>
      </c>
      <c r="B597" s="141">
        <v>1999</v>
      </c>
      <c r="C597" s="141" t="s">
        <v>593</v>
      </c>
      <c r="D597" s="141">
        <v>0</v>
      </c>
      <c r="E597" s="141">
        <v>0</v>
      </c>
      <c r="F597" s="141">
        <v>0</v>
      </c>
      <c r="G597" s="141">
        <v>0</v>
      </c>
      <c r="H597" s="141">
        <v>0</v>
      </c>
      <c r="I597" s="141">
        <v>0</v>
      </c>
      <c r="J597" s="141">
        <v>0</v>
      </c>
      <c r="K597" s="141">
        <v>0</v>
      </c>
      <c r="L597" s="141">
        <v>0</v>
      </c>
      <c r="M597" s="141">
        <v>0</v>
      </c>
      <c r="N597" s="141">
        <v>0</v>
      </c>
      <c r="O597" s="141">
        <v>0</v>
      </c>
      <c r="P597" s="141">
        <v>0</v>
      </c>
    </row>
    <row r="598" spans="1:16" ht="12.75">
      <c r="A598" s="141">
        <v>10</v>
      </c>
      <c r="B598" s="141">
        <v>1999</v>
      </c>
      <c r="C598" s="141" t="s">
        <v>594</v>
      </c>
      <c r="D598" s="141">
        <v>0</v>
      </c>
      <c r="E598" s="141">
        <v>0</v>
      </c>
      <c r="F598" s="141">
        <v>0</v>
      </c>
      <c r="G598" s="141">
        <v>0</v>
      </c>
      <c r="H598" s="141">
        <v>0</v>
      </c>
      <c r="I598" s="141">
        <v>0</v>
      </c>
      <c r="J598" s="141">
        <v>0</v>
      </c>
      <c r="K598" s="141">
        <v>0</v>
      </c>
      <c r="L598" s="141">
        <v>0</v>
      </c>
      <c r="M598" s="141">
        <v>0</v>
      </c>
      <c r="N598" s="141">
        <v>0</v>
      </c>
      <c r="O598" s="141">
        <v>0</v>
      </c>
      <c r="P598" s="141">
        <v>0</v>
      </c>
    </row>
    <row r="599" spans="1:16" ht="12.75">
      <c r="A599" s="141">
        <v>10</v>
      </c>
      <c r="B599" s="141">
        <v>1999</v>
      </c>
      <c r="C599" s="141" t="s">
        <v>595</v>
      </c>
      <c r="D599" s="141">
        <v>0</v>
      </c>
      <c r="E599" s="141">
        <v>0</v>
      </c>
      <c r="F599" s="141">
        <v>0</v>
      </c>
      <c r="G599" s="141">
        <v>0</v>
      </c>
      <c r="H599" s="141">
        <v>0</v>
      </c>
      <c r="I599" s="141">
        <v>0</v>
      </c>
      <c r="J599" s="141">
        <v>0</v>
      </c>
      <c r="K599" s="141">
        <v>0</v>
      </c>
      <c r="L599" s="141">
        <v>0</v>
      </c>
      <c r="M599" s="141">
        <v>0</v>
      </c>
      <c r="N599" s="141">
        <v>0</v>
      </c>
      <c r="O599" s="141">
        <v>0</v>
      </c>
      <c r="P599" s="141">
        <v>0</v>
      </c>
    </row>
    <row r="600" spans="1:16" ht="12.75">
      <c r="A600" s="141">
        <v>10</v>
      </c>
      <c r="B600" s="141">
        <v>1999</v>
      </c>
      <c r="C600" s="141" t="s">
        <v>596</v>
      </c>
      <c r="D600" s="141">
        <v>0</v>
      </c>
      <c r="E600" s="141">
        <v>0</v>
      </c>
      <c r="F600" s="141">
        <v>0</v>
      </c>
      <c r="G600" s="141">
        <v>0</v>
      </c>
      <c r="H600" s="141">
        <v>0</v>
      </c>
      <c r="I600" s="141">
        <v>0</v>
      </c>
      <c r="J600" s="141">
        <v>0</v>
      </c>
      <c r="K600" s="141">
        <v>0</v>
      </c>
      <c r="L600" s="141">
        <v>0</v>
      </c>
      <c r="M600" s="141">
        <v>0</v>
      </c>
      <c r="N600" s="141">
        <v>0</v>
      </c>
      <c r="O600" s="141">
        <v>0</v>
      </c>
      <c r="P600" s="141">
        <v>0</v>
      </c>
    </row>
    <row r="601" spans="1:16" ht="12.75">
      <c r="A601" s="141">
        <v>10</v>
      </c>
      <c r="B601" s="141">
        <v>1999</v>
      </c>
      <c r="C601" s="141" t="s">
        <v>597</v>
      </c>
      <c r="D601" s="141">
        <v>0</v>
      </c>
      <c r="E601" s="141">
        <v>0</v>
      </c>
      <c r="F601" s="141">
        <v>0</v>
      </c>
      <c r="G601" s="141">
        <v>0</v>
      </c>
      <c r="H601" s="141">
        <v>0</v>
      </c>
      <c r="I601" s="141">
        <v>0</v>
      </c>
      <c r="J601" s="141">
        <v>0</v>
      </c>
      <c r="K601" s="141">
        <v>0</v>
      </c>
      <c r="L601" s="141">
        <v>0</v>
      </c>
      <c r="M601" s="141">
        <v>0</v>
      </c>
      <c r="N601" s="141">
        <v>0</v>
      </c>
      <c r="O601" s="141">
        <v>0</v>
      </c>
      <c r="P601" s="141">
        <v>0</v>
      </c>
    </row>
    <row r="602" spans="1:16" ht="12.75">
      <c r="A602" s="141">
        <v>10</v>
      </c>
      <c r="B602" s="141">
        <v>1999</v>
      </c>
      <c r="C602" s="141" t="s">
        <v>500</v>
      </c>
      <c r="D602" s="141">
        <v>0</v>
      </c>
      <c r="E602" s="141">
        <v>0</v>
      </c>
      <c r="F602" s="141">
        <v>0</v>
      </c>
      <c r="G602" s="141">
        <v>0</v>
      </c>
      <c r="H602" s="141">
        <v>0</v>
      </c>
      <c r="I602" s="141">
        <v>0</v>
      </c>
      <c r="J602" s="141">
        <v>0</v>
      </c>
      <c r="K602" s="141">
        <v>0</v>
      </c>
      <c r="L602" s="141">
        <v>0</v>
      </c>
      <c r="M602" s="141">
        <v>0</v>
      </c>
      <c r="N602" s="141">
        <v>0</v>
      </c>
      <c r="O602" s="141">
        <v>0</v>
      </c>
      <c r="P602" s="141">
        <v>0</v>
      </c>
    </row>
    <row r="603" spans="1:16" ht="12.75">
      <c r="A603" s="141">
        <v>10</v>
      </c>
      <c r="B603" s="141">
        <v>1999</v>
      </c>
      <c r="C603" s="141" t="s">
        <v>501</v>
      </c>
      <c r="D603" s="141">
        <v>0</v>
      </c>
      <c r="E603" s="141">
        <v>0</v>
      </c>
      <c r="F603" s="141">
        <v>0</v>
      </c>
      <c r="G603" s="141">
        <v>0</v>
      </c>
      <c r="H603" s="141">
        <v>0</v>
      </c>
      <c r="I603" s="141">
        <v>0</v>
      </c>
      <c r="J603" s="141">
        <v>0</v>
      </c>
      <c r="K603" s="141">
        <v>0</v>
      </c>
      <c r="L603" s="141">
        <v>0</v>
      </c>
      <c r="M603" s="141">
        <v>0</v>
      </c>
      <c r="N603" s="141">
        <v>0</v>
      </c>
      <c r="O603" s="141">
        <v>0</v>
      </c>
      <c r="P603" s="141">
        <v>0</v>
      </c>
    </row>
    <row r="604" spans="1:16" ht="12.75">
      <c r="A604" s="141">
        <v>10</v>
      </c>
      <c r="B604" s="141">
        <v>1999</v>
      </c>
      <c r="C604" s="141" t="s">
        <v>502</v>
      </c>
      <c r="D604" s="141">
        <v>0</v>
      </c>
      <c r="E604" s="141">
        <v>0</v>
      </c>
      <c r="F604" s="141">
        <v>0</v>
      </c>
      <c r="G604" s="141">
        <v>0</v>
      </c>
      <c r="H604" s="141">
        <v>0</v>
      </c>
      <c r="I604" s="141">
        <v>0</v>
      </c>
      <c r="J604" s="141">
        <v>0</v>
      </c>
      <c r="K604" s="141">
        <v>0</v>
      </c>
      <c r="L604" s="141">
        <v>0</v>
      </c>
      <c r="M604" s="141">
        <v>0</v>
      </c>
      <c r="N604" s="141">
        <v>0</v>
      </c>
      <c r="O604" s="141">
        <v>0</v>
      </c>
      <c r="P604" s="141">
        <v>0</v>
      </c>
    </row>
    <row r="605" spans="1:16" ht="12.75">
      <c r="A605" s="141">
        <v>10</v>
      </c>
      <c r="B605" s="141">
        <v>1999</v>
      </c>
      <c r="C605" s="141" t="s">
        <v>503</v>
      </c>
      <c r="D605" s="141">
        <v>0</v>
      </c>
      <c r="E605" s="141">
        <v>0</v>
      </c>
      <c r="F605" s="141">
        <v>0</v>
      </c>
      <c r="G605" s="141">
        <v>0</v>
      </c>
      <c r="H605" s="141">
        <v>0</v>
      </c>
      <c r="I605" s="141">
        <v>0</v>
      </c>
      <c r="J605" s="141">
        <v>0</v>
      </c>
      <c r="K605" s="141">
        <v>0</v>
      </c>
      <c r="L605" s="141">
        <v>0</v>
      </c>
      <c r="M605" s="141">
        <v>0</v>
      </c>
      <c r="N605" s="141">
        <v>0</v>
      </c>
      <c r="O605" s="141">
        <v>0</v>
      </c>
      <c r="P605" s="141">
        <v>0</v>
      </c>
    </row>
    <row r="606" spans="1:16" ht="12.75">
      <c r="A606" s="141">
        <v>10</v>
      </c>
      <c r="B606" s="141">
        <v>1999</v>
      </c>
      <c r="C606" s="141" t="s">
        <v>504</v>
      </c>
      <c r="D606" s="141">
        <v>0</v>
      </c>
      <c r="E606" s="141">
        <v>0</v>
      </c>
      <c r="F606" s="141">
        <v>0</v>
      </c>
      <c r="G606" s="141">
        <v>0</v>
      </c>
      <c r="H606" s="141">
        <v>0</v>
      </c>
      <c r="I606" s="141">
        <v>0</v>
      </c>
      <c r="J606" s="141">
        <v>0</v>
      </c>
      <c r="K606" s="141">
        <v>0</v>
      </c>
      <c r="L606" s="141">
        <v>0</v>
      </c>
      <c r="M606" s="141">
        <v>0</v>
      </c>
      <c r="N606" s="141">
        <v>0</v>
      </c>
      <c r="O606" s="141">
        <v>0</v>
      </c>
      <c r="P606" s="141">
        <v>0</v>
      </c>
    </row>
    <row r="607" spans="1:16" ht="12.75">
      <c r="A607" s="141">
        <v>10</v>
      </c>
      <c r="B607" s="141">
        <v>1999</v>
      </c>
      <c r="C607" s="141" t="s">
        <v>505</v>
      </c>
      <c r="D607" s="141">
        <v>0</v>
      </c>
      <c r="E607" s="141">
        <v>0</v>
      </c>
      <c r="F607" s="141">
        <v>0</v>
      </c>
      <c r="G607" s="141">
        <v>0</v>
      </c>
      <c r="H607" s="141">
        <v>0</v>
      </c>
      <c r="I607" s="141">
        <v>0</v>
      </c>
      <c r="J607" s="141">
        <v>0</v>
      </c>
      <c r="K607" s="141">
        <v>0</v>
      </c>
      <c r="L607" s="141">
        <v>0</v>
      </c>
      <c r="M607" s="141">
        <v>0</v>
      </c>
      <c r="N607" s="141">
        <v>0</v>
      </c>
      <c r="O607" s="141">
        <v>0</v>
      </c>
      <c r="P607" s="141">
        <v>0</v>
      </c>
    </row>
    <row r="608" spans="1:16" ht="12.75">
      <c r="A608" s="141">
        <v>12</v>
      </c>
      <c r="B608" s="141">
        <v>1999</v>
      </c>
      <c r="C608" s="141" t="s">
        <v>506</v>
      </c>
      <c r="D608" s="141">
        <v>0</v>
      </c>
      <c r="E608" s="141">
        <v>0</v>
      </c>
      <c r="F608" s="141">
        <v>0</v>
      </c>
      <c r="G608" s="141">
        <v>0</v>
      </c>
      <c r="H608" s="141">
        <v>0</v>
      </c>
      <c r="I608" s="141">
        <v>0</v>
      </c>
      <c r="J608" s="141">
        <v>0</v>
      </c>
      <c r="K608" s="141">
        <v>0</v>
      </c>
      <c r="L608" s="141">
        <v>0</v>
      </c>
      <c r="M608" s="141">
        <v>0</v>
      </c>
      <c r="N608" s="141">
        <v>0</v>
      </c>
      <c r="O608" s="141">
        <v>0</v>
      </c>
      <c r="P608" s="141">
        <v>0</v>
      </c>
    </row>
    <row r="609" spans="1:16" ht="12.75">
      <c r="A609" s="141">
        <v>10</v>
      </c>
      <c r="B609" s="141">
        <v>1999</v>
      </c>
      <c r="C609" s="141" t="s">
        <v>507</v>
      </c>
      <c r="D609" s="141">
        <v>0</v>
      </c>
      <c r="E609" s="141">
        <v>0</v>
      </c>
      <c r="F609" s="141">
        <v>0</v>
      </c>
      <c r="G609" s="141">
        <v>0</v>
      </c>
      <c r="H609" s="141">
        <v>0</v>
      </c>
      <c r="I609" s="141">
        <v>0</v>
      </c>
      <c r="J609" s="141">
        <v>0</v>
      </c>
      <c r="K609" s="141">
        <v>0</v>
      </c>
      <c r="L609" s="141">
        <v>0</v>
      </c>
      <c r="M609" s="141">
        <v>0</v>
      </c>
      <c r="N609" s="141">
        <v>0</v>
      </c>
      <c r="O609" s="141">
        <v>0</v>
      </c>
      <c r="P609" s="141">
        <v>0</v>
      </c>
    </row>
    <row r="610" spans="1:16" ht="12.75">
      <c r="A610" s="141">
        <v>10</v>
      </c>
      <c r="B610" s="141">
        <v>1999</v>
      </c>
      <c r="C610" s="141" t="s">
        <v>508</v>
      </c>
      <c r="D610" s="141">
        <v>0</v>
      </c>
      <c r="E610" s="141">
        <v>0</v>
      </c>
      <c r="F610" s="141">
        <v>0</v>
      </c>
      <c r="G610" s="141">
        <v>0</v>
      </c>
      <c r="H610" s="141">
        <v>0</v>
      </c>
      <c r="I610" s="141">
        <v>0</v>
      </c>
      <c r="J610" s="141">
        <v>0</v>
      </c>
      <c r="K610" s="141">
        <v>0</v>
      </c>
      <c r="L610" s="141">
        <v>0</v>
      </c>
      <c r="M610" s="141">
        <v>0</v>
      </c>
      <c r="N610" s="141">
        <v>0</v>
      </c>
      <c r="O610" s="141">
        <v>0</v>
      </c>
      <c r="P610" s="141">
        <v>0</v>
      </c>
    </row>
    <row r="611" spans="1:16" ht="12.75">
      <c r="A611" s="141">
        <v>10</v>
      </c>
      <c r="B611" s="141">
        <v>1999</v>
      </c>
      <c r="C611" s="141" t="s">
        <v>509</v>
      </c>
      <c r="D611" s="141">
        <v>0</v>
      </c>
      <c r="E611" s="141">
        <v>0</v>
      </c>
      <c r="F611" s="141">
        <v>0</v>
      </c>
      <c r="G611" s="141">
        <v>0</v>
      </c>
      <c r="H611" s="141">
        <v>0</v>
      </c>
      <c r="I611" s="141">
        <v>0</v>
      </c>
      <c r="J611" s="141">
        <v>0</v>
      </c>
      <c r="K611" s="141">
        <v>0</v>
      </c>
      <c r="L611" s="141">
        <v>0</v>
      </c>
      <c r="M611" s="141">
        <v>0</v>
      </c>
      <c r="N611" s="141">
        <v>0</v>
      </c>
      <c r="O611" s="141">
        <v>0</v>
      </c>
      <c r="P611" s="141">
        <v>0</v>
      </c>
    </row>
    <row r="612" spans="1:16" ht="12.75">
      <c r="A612" s="141">
        <v>10</v>
      </c>
      <c r="B612" s="141">
        <v>1999</v>
      </c>
      <c r="C612" s="141" t="s">
        <v>510</v>
      </c>
      <c r="D612" s="141">
        <v>0</v>
      </c>
      <c r="E612" s="141">
        <v>0</v>
      </c>
      <c r="F612" s="141">
        <v>0</v>
      </c>
      <c r="G612" s="141">
        <v>0</v>
      </c>
      <c r="H612" s="141">
        <v>0</v>
      </c>
      <c r="I612" s="141">
        <v>0</v>
      </c>
      <c r="J612" s="141">
        <v>0</v>
      </c>
      <c r="K612" s="141">
        <v>0</v>
      </c>
      <c r="L612" s="141">
        <v>0</v>
      </c>
      <c r="M612" s="141">
        <v>0</v>
      </c>
      <c r="N612" s="141">
        <v>0</v>
      </c>
      <c r="O612" s="141">
        <v>0</v>
      </c>
      <c r="P612" s="141">
        <v>0</v>
      </c>
    </row>
    <row r="613" spans="1:16" ht="12.75">
      <c r="A613" s="141">
        <v>10</v>
      </c>
      <c r="B613" s="141">
        <v>1999</v>
      </c>
      <c r="C613" s="141" t="s">
        <v>511</v>
      </c>
      <c r="D613" s="141">
        <v>0</v>
      </c>
      <c r="E613" s="141">
        <v>0</v>
      </c>
      <c r="F613" s="141">
        <v>0</v>
      </c>
      <c r="G613" s="141">
        <v>0</v>
      </c>
      <c r="H613" s="141">
        <v>0</v>
      </c>
      <c r="I613" s="141">
        <v>0</v>
      </c>
      <c r="J613" s="141">
        <v>0</v>
      </c>
      <c r="K613" s="141">
        <v>0</v>
      </c>
      <c r="L613" s="141">
        <v>0</v>
      </c>
      <c r="M613" s="141">
        <v>0</v>
      </c>
      <c r="N613" s="141">
        <v>0</v>
      </c>
      <c r="O613" s="141">
        <v>0</v>
      </c>
      <c r="P613" s="141">
        <v>0</v>
      </c>
    </row>
    <row r="614" spans="1:16" ht="12.75">
      <c r="A614" s="141">
        <v>10</v>
      </c>
      <c r="B614" s="141">
        <v>1999</v>
      </c>
      <c r="C614" s="141" t="s">
        <v>512</v>
      </c>
      <c r="D614" s="141">
        <v>0</v>
      </c>
      <c r="E614" s="141">
        <v>0</v>
      </c>
      <c r="F614" s="141">
        <v>0</v>
      </c>
      <c r="G614" s="141">
        <v>0</v>
      </c>
      <c r="H614" s="141">
        <v>0</v>
      </c>
      <c r="I614" s="141">
        <v>0</v>
      </c>
      <c r="J614" s="141">
        <v>0</v>
      </c>
      <c r="K614" s="141">
        <v>0</v>
      </c>
      <c r="L614" s="141">
        <v>0</v>
      </c>
      <c r="M614" s="141">
        <v>0</v>
      </c>
      <c r="N614" s="141">
        <v>0</v>
      </c>
      <c r="O614" s="141">
        <v>0</v>
      </c>
      <c r="P614" s="141">
        <v>0</v>
      </c>
    </row>
    <row r="615" spans="1:16" ht="12.75">
      <c r="A615" s="141">
        <v>10</v>
      </c>
      <c r="B615" s="141">
        <v>1999</v>
      </c>
      <c r="C615" s="141" t="s">
        <v>513</v>
      </c>
      <c r="D615" s="141">
        <v>0</v>
      </c>
      <c r="E615" s="141">
        <v>0</v>
      </c>
      <c r="F615" s="141">
        <v>0</v>
      </c>
      <c r="G615" s="141">
        <v>0</v>
      </c>
      <c r="H615" s="141">
        <v>0</v>
      </c>
      <c r="I615" s="141">
        <v>0</v>
      </c>
      <c r="J615" s="141">
        <v>0</v>
      </c>
      <c r="K615" s="141">
        <v>0</v>
      </c>
      <c r="L615" s="141">
        <v>0</v>
      </c>
      <c r="M615" s="141">
        <v>0</v>
      </c>
      <c r="N615" s="141">
        <v>0</v>
      </c>
      <c r="O615" s="141">
        <v>0</v>
      </c>
      <c r="P615" s="141">
        <v>0</v>
      </c>
    </row>
    <row r="616" spans="1:16" ht="12.75">
      <c r="A616" s="141">
        <v>10</v>
      </c>
      <c r="B616" s="141">
        <v>1999</v>
      </c>
      <c r="C616" s="141" t="s">
        <v>514</v>
      </c>
      <c r="D616" s="141">
        <v>0</v>
      </c>
      <c r="E616" s="141">
        <v>0</v>
      </c>
      <c r="F616" s="141">
        <v>0</v>
      </c>
      <c r="G616" s="141">
        <v>0</v>
      </c>
      <c r="H616" s="141">
        <v>0</v>
      </c>
      <c r="I616" s="141">
        <v>0</v>
      </c>
      <c r="J616" s="141">
        <v>0</v>
      </c>
      <c r="K616" s="141">
        <v>0</v>
      </c>
      <c r="L616" s="141">
        <v>0</v>
      </c>
      <c r="M616" s="141">
        <v>0</v>
      </c>
      <c r="N616" s="141">
        <v>0</v>
      </c>
      <c r="O616" s="141">
        <v>0</v>
      </c>
      <c r="P616" s="141">
        <v>0</v>
      </c>
    </row>
    <row r="617" spans="1:16" ht="12.75">
      <c r="A617" s="141">
        <v>10</v>
      </c>
      <c r="B617" s="141">
        <v>1999</v>
      </c>
      <c r="C617" s="141" t="s">
        <v>515</v>
      </c>
      <c r="D617" s="141">
        <v>0</v>
      </c>
      <c r="E617" s="141">
        <v>0</v>
      </c>
      <c r="F617" s="141">
        <v>0</v>
      </c>
      <c r="G617" s="141">
        <v>0</v>
      </c>
      <c r="H617" s="141">
        <v>0</v>
      </c>
      <c r="I617" s="141">
        <v>0</v>
      </c>
      <c r="J617" s="141">
        <v>0</v>
      </c>
      <c r="K617" s="141">
        <v>0</v>
      </c>
      <c r="L617" s="141">
        <v>0</v>
      </c>
      <c r="M617" s="141">
        <v>0</v>
      </c>
      <c r="N617" s="141">
        <v>0</v>
      </c>
      <c r="O617" s="141">
        <v>0</v>
      </c>
      <c r="P617" s="141">
        <v>0</v>
      </c>
    </row>
    <row r="618" spans="1:16" ht="12.75">
      <c r="A618" s="141">
        <v>10</v>
      </c>
      <c r="B618" s="141">
        <v>1999</v>
      </c>
      <c r="C618" s="141" t="s">
        <v>516</v>
      </c>
      <c r="D618" s="141">
        <v>0</v>
      </c>
      <c r="E618" s="141">
        <v>0</v>
      </c>
      <c r="F618" s="141">
        <v>0</v>
      </c>
      <c r="G618" s="141">
        <v>0</v>
      </c>
      <c r="H618" s="141">
        <v>0</v>
      </c>
      <c r="I618" s="141">
        <v>0</v>
      </c>
      <c r="J618" s="141">
        <v>0</v>
      </c>
      <c r="K618" s="141">
        <v>0</v>
      </c>
      <c r="L618" s="141">
        <v>0</v>
      </c>
      <c r="M618" s="141">
        <v>0</v>
      </c>
      <c r="N618" s="141">
        <v>0</v>
      </c>
      <c r="O618" s="141">
        <v>0</v>
      </c>
      <c r="P618" s="141">
        <v>0</v>
      </c>
    </row>
    <row r="619" spans="1:16" ht="12.75">
      <c r="A619" s="141">
        <v>10</v>
      </c>
      <c r="B619" s="141">
        <v>1999</v>
      </c>
      <c r="C619" s="141" t="s">
        <v>517</v>
      </c>
      <c r="D619" s="141">
        <v>0</v>
      </c>
      <c r="E619" s="141">
        <v>0</v>
      </c>
      <c r="F619" s="141">
        <v>0</v>
      </c>
      <c r="G619" s="141">
        <v>0</v>
      </c>
      <c r="H619" s="141">
        <v>0</v>
      </c>
      <c r="I619" s="141">
        <v>0</v>
      </c>
      <c r="J619" s="141">
        <v>0</v>
      </c>
      <c r="K619" s="141">
        <v>0</v>
      </c>
      <c r="L619" s="141">
        <v>0</v>
      </c>
      <c r="M619" s="141">
        <v>0</v>
      </c>
      <c r="N619" s="141">
        <v>0</v>
      </c>
      <c r="O619" s="141">
        <v>0</v>
      </c>
      <c r="P619" s="141">
        <v>0</v>
      </c>
    </row>
    <row r="620" spans="1:16" ht="12.75">
      <c r="A620" s="141">
        <v>10</v>
      </c>
      <c r="B620" s="141">
        <v>1999</v>
      </c>
      <c r="C620" s="141" t="s">
        <v>518</v>
      </c>
      <c r="D620" s="141">
        <v>0</v>
      </c>
      <c r="E620" s="141">
        <v>0</v>
      </c>
      <c r="F620" s="141">
        <v>0</v>
      </c>
      <c r="G620" s="141">
        <v>0</v>
      </c>
      <c r="H620" s="141">
        <v>0</v>
      </c>
      <c r="I620" s="141">
        <v>0</v>
      </c>
      <c r="J620" s="141">
        <v>0</v>
      </c>
      <c r="K620" s="141">
        <v>0</v>
      </c>
      <c r="L620" s="141">
        <v>0</v>
      </c>
      <c r="M620" s="141">
        <v>0</v>
      </c>
      <c r="N620" s="141">
        <v>0</v>
      </c>
      <c r="O620" s="141">
        <v>0</v>
      </c>
      <c r="P620" s="141">
        <v>0</v>
      </c>
    </row>
    <row r="621" spans="1:16" ht="12.75">
      <c r="A621" s="141">
        <v>10</v>
      </c>
      <c r="B621" s="141">
        <v>1999</v>
      </c>
      <c r="C621" s="141" t="s">
        <v>519</v>
      </c>
      <c r="D621" s="141">
        <v>0</v>
      </c>
      <c r="E621" s="141">
        <v>0</v>
      </c>
      <c r="F621" s="141">
        <v>0</v>
      </c>
      <c r="G621" s="141">
        <v>0</v>
      </c>
      <c r="H621" s="141">
        <v>0</v>
      </c>
      <c r="I621" s="141">
        <v>0</v>
      </c>
      <c r="J621" s="141">
        <v>0</v>
      </c>
      <c r="K621" s="141">
        <v>0</v>
      </c>
      <c r="L621" s="141">
        <v>0</v>
      </c>
      <c r="M621" s="141">
        <v>0</v>
      </c>
      <c r="N621" s="141">
        <v>0</v>
      </c>
      <c r="O621" s="141">
        <v>0</v>
      </c>
      <c r="P621" s="141">
        <v>0</v>
      </c>
    </row>
    <row r="622" spans="1:16" ht="12.75">
      <c r="A622" s="141">
        <v>12</v>
      </c>
      <c r="B622" s="141">
        <v>1999</v>
      </c>
      <c r="C622" s="141" t="s">
        <v>520</v>
      </c>
      <c r="D622" s="141">
        <v>0</v>
      </c>
      <c r="E622" s="141">
        <v>0</v>
      </c>
      <c r="F622" s="141">
        <v>0</v>
      </c>
      <c r="G622" s="141">
        <v>0</v>
      </c>
      <c r="H622" s="141">
        <v>0</v>
      </c>
      <c r="I622" s="141">
        <v>0</v>
      </c>
      <c r="J622" s="141">
        <v>0</v>
      </c>
      <c r="K622" s="141">
        <v>0</v>
      </c>
      <c r="L622" s="141">
        <v>0</v>
      </c>
      <c r="M622" s="141">
        <v>0</v>
      </c>
      <c r="N622" s="141">
        <v>0</v>
      </c>
      <c r="O622" s="141">
        <v>0</v>
      </c>
      <c r="P622" s="141">
        <v>0</v>
      </c>
    </row>
    <row r="623" spans="1:16" ht="12.75">
      <c r="A623" s="141">
        <v>10</v>
      </c>
      <c r="B623" s="141">
        <v>1999</v>
      </c>
      <c r="C623" s="141" t="s">
        <v>521</v>
      </c>
      <c r="D623" s="141">
        <v>0</v>
      </c>
      <c r="E623" s="141">
        <v>0</v>
      </c>
      <c r="F623" s="141">
        <v>0</v>
      </c>
      <c r="G623" s="141">
        <v>0</v>
      </c>
      <c r="H623" s="141">
        <v>0</v>
      </c>
      <c r="I623" s="141">
        <v>0</v>
      </c>
      <c r="J623" s="141">
        <v>0</v>
      </c>
      <c r="K623" s="141">
        <v>0</v>
      </c>
      <c r="L623" s="141">
        <v>0</v>
      </c>
      <c r="M623" s="141">
        <v>0</v>
      </c>
      <c r="N623" s="141">
        <v>0</v>
      </c>
      <c r="O623" s="141">
        <v>0</v>
      </c>
      <c r="P623" s="141">
        <v>0</v>
      </c>
    </row>
    <row r="624" spans="1:16" ht="12.75">
      <c r="A624" s="141">
        <v>10</v>
      </c>
      <c r="B624" s="141">
        <v>1999</v>
      </c>
      <c r="C624" s="141" t="s">
        <v>522</v>
      </c>
      <c r="D624" s="141">
        <v>0</v>
      </c>
      <c r="E624" s="141">
        <v>0</v>
      </c>
      <c r="F624" s="141">
        <v>0</v>
      </c>
      <c r="G624" s="141">
        <v>0</v>
      </c>
      <c r="H624" s="141">
        <v>0</v>
      </c>
      <c r="I624" s="141">
        <v>0</v>
      </c>
      <c r="J624" s="141">
        <v>0</v>
      </c>
      <c r="K624" s="141">
        <v>0</v>
      </c>
      <c r="L624" s="141">
        <v>0</v>
      </c>
      <c r="M624" s="141">
        <v>0</v>
      </c>
      <c r="N624" s="141">
        <v>0</v>
      </c>
      <c r="O624" s="141">
        <v>0</v>
      </c>
      <c r="P624" s="141">
        <v>0</v>
      </c>
    </row>
    <row r="625" spans="1:16" ht="12.75">
      <c r="A625" s="141">
        <v>10</v>
      </c>
      <c r="B625" s="141">
        <v>1999</v>
      </c>
      <c r="C625" s="141" t="s">
        <v>523</v>
      </c>
      <c r="D625" s="141">
        <v>0</v>
      </c>
      <c r="E625" s="141">
        <v>0</v>
      </c>
      <c r="F625" s="141">
        <v>0</v>
      </c>
      <c r="G625" s="141">
        <v>0</v>
      </c>
      <c r="H625" s="141">
        <v>0</v>
      </c>
      <c r="I625" s="141">
        <v>0</v>
      </c>
      <c r="J625" s="141">
        <v>0</v>
      </c>
      <c r="K625" s="141">
        <v>0</v>
      </c>
      <c r="L625" s="141">
        <v>0</v>
      </c>
      <c r="M625" s="141">
        <v>0</v>
      </c>
      <c r="N625" s="141">
        <v>0</v>
      </c>
      <c r="O625" s="141">
        <v>0</v>
      </c>
      <c r="P625" s="141">
        <v>0</v>
      </c>
    </row>
    <row r="626" spans="1:16" ht="12.75">
      <c r="A626" s="141">
        <v>10</v>
      </c>
      <c r="B626" s="141">
        <v>1999</v>
      </c>
      <c r="C626" s="141" t="s">
        <v>524</v>
      </c>
      <c r="D626" s="141">
        <v>0</v>
      </c>
      <c r="E626" s="141">
        <v>0</v>
      </c>
      <c r="F626" s="141">
        <v>0</v>
      </c>
      <c r="G626" s="141">
        <v>0</v>
      </c>
      <c r="H626" s="141">
        <v>0</v>
      </c>
      <c r="I626" s="141">
        <v>0</v>
      </c>
      <c r="J626" s="141">
        <v>0</v>
      </c>
      <c r="K626" s="141">
        <v>0</v>
      </c>
      <c r="L626" s="141">
        <v>0</v>
      </c>
      <c r="M626" s="141">
        <v>0</v>
      </c>
      <c r="N626" s="141">
        <v>0</v>
      </c>
      <c r="O626" s="141">
        <v>0</v>
      </c>
      <c r="P626" s="141">
        <v>0</v>
      </c>
    </row>
    <row r="627" spans="1:16" ht="12.75">
      <c r="A627" s="141">
        <v>10</v>
      </c>
      <c r="B627" s="141">
        <v>1999</v>
      </c>
      <c r="C627" s="141" t="s">
        <v>525</v>
      </c>
      <c r="D627" s="141">
        <v>0</v>
      </c>
      <c r="E627" s="141">
        <v>0</v>
      </c>
      <c r="F627" s="141">
        <v>0</v>
      </c>
      <c r="G627" s="141">
        <v>0</v>
      </c>
      <c r="H627" s="141">
        <v>0</v>
      </c>
      <c r="I627" s="141">
        <v>0</v>
      </c>
      <c r="J627" s="141">
        <v>0</v>
      </c>
      <c r="K627" s="141">
        <v>0</v>
      </c>
      <c r="L627" s="141">
        <v>0</v>
      </c>
      <c r="M627" s="141">
        <v>0</v>
      </c>
      <c r="N627" s="141">
        <v>0</v>
      </c>
      <c r="O627" s="141">
        <v>0</v>
      </c>
      <c r="P627" s="141">
        <v>0</v>
      </c>
    </row>
    <row r="628" spans="1:16" ht="12.75">
      <c r="A628" s="141">
        <v>10</v>
      </c>
      <c r="B628" s="141">
        <v>1999</v>
      </c>
      <c r="C628" s="141" t="s">
        <v>526</v>
      </c>
      <c r="D628" s="141">
        <v>0</v>
      </c>
      <c r="E628" s="141">
        <v>0</v>
      </c>
      <c r="F628" s="141">
        <v>0</v>
      </c>
      <c r="G628" s="141">
        <v>0</v>
      </c>
      <c r="H628" s="141">
        <v>0</v>
      </c>
      <c r="I628" s="141">
        <v>0</v>
      </c>
      <c r="J628" s="141">
        <v>0</v>
      </c>
      <c r="K628" s="141">
        <v>0</v>
      </c>
      <c r="L628" s="141">
        <v>0</v>
      </c>
      <c r="M628" s="141">
        <v>0</v>
      </c>
      <c r="N628" s="141">
        <v>0</v>
      </c>
      <c r="O628" s="141">
        <v>0</v>
      </c>
      <c r="P628" s="141">
        <v>0</v>
      </c>
    </row>
    <row r="629" spans="1:16" ht="12.75">
      <c r="A629" s="141">
        <v>10</v>
      </c>
      <c r="B629" s="141">
        <v>1999</v>
      </c>
      <c r="C629" s="141" t="s">
        <v>527</v>
      </c>
      <c r="D629" s="141">
        <v>0</v>
      </c>
      <c r="E629" s="141">
        <v>0</v>
      </c>
      <c r="F629" s="141">
        <v>0</v>
      </c>
      <c r="G629" s="141">
        <v>0</v>
      </c>
      <c r="H629" s="141">
        <v>0</v>
      </c>
      <c r="I629" s="141">
        <v>0</v>
      </c>
      <c r="J629" s="141">
        <v>0</v>
      </c>
      <c r="K629" s="141">
        <v>0</v>
      </c>
      <c r="L629" s="141">
        <v>0</v>
      </c>
      <c r="M629" s="141">
        <v>0</v>
      </c>
      <c r="N629" s="141">
        <v>0</v>
      </c>
      <c r="O629" s="141">
        <v>0</v>
      </c>
      <c r="P629" s="141">
        <v>0</v>
      </c>
    </row>
    <row r="630" spans="1:16" ht="12.75">
      <c r="A630" s="141">
        <v>10</v>
      </c>
      <c r="B630" s="141">
        <v>1999</v>
      </c>
      <c r="C630" s="141" t="s">
        <v>528</v>
      </c>
      <c r="D630" s="141">
        <v>0</v>
      </c>
      <c r="E630" s="141">
        <v>0</v>
      </c>
      <c r="F630" s="141">
        <v>0</v>
      </c>
      <c r="G630" s="141">
        <v>0</v>
      </c>
      <c r="H630" s="141">
        <v>0</v>
      </c>
      <c r="I630" s="141">
        <v>0</v>
      </c>
      <c r="J630" s="141">
        <v>0</v>
      </c>
      <c r="K630" s="141">
        <v>0</v>
      </c>
      <c r="L630" s="141">
        <v>0</v>
      </c>
      <c r="M630" s="141">
        <v>0</v>
      </c>
      <c r="N630" s="141">
        <v>0</v>
      </c>
      <c r="O630" s="141">
        <v>0</v>
      </c>
      <c r="P630" s="141">
        <v>0</v>
      </c>
    </row>
    <row r="631" spans="1:16" ht="12.75">
      <c r="A631" s="141">
        <v>10</v>
      </c>
      <c r="B631" s="141">
        <v>1999</v>
      </c>
      <c r="C631" s="141" t="s">
        <v>529</v>
      </c>
      <c r="D631" s="141">
        <v>0</v>
      </c>
      <c r="E631" s="141">
        <v>0</v>
      </c>
      <c r="F631" s="141">
        <v>0</v>
      </c>
      <c r="G631" s="141">
        <v>0</v>
      </c>
      <c r="H631" s="141">
        <v>0</v>
      </c>
      <c r="I631" s="141">
        <v>0</v>
      </c>
      <c r="J631" s="141">
        <v>0</v>
      </c>
      <c r="K631" s="141">
        <v>0</v>
      </c>
      <c r="L631" s="141">
        <v>0</v>
      </c>
      <c r="M631" s="141">
        <v>0</v>
      </c>
      <c r="N631" s="141">
        <v>0</v>
      </c>
      <c r="O631" s="141">
        <v>0</v>
      </c>
      <c r="P631" s="141">
        <v>0</v>
      </c>
    </row>
    <row r="632" spans="1:16" ht="12.75">
      <c r="A632" s="141">
        <v>10</v>
      </c>
      <c r="B632" s="141">
        <v>1999</v>
      </c>
      <c r="C632" s="141" t="s">
        <v>530</v>
      </c>
      <c r="D632" s="141">
        <v>0</v>
      </c>
      <c r="E632" s="141">
        <v>0</v>
      </c>
      <c r="F632" s="141">
        <v>0</v>
      </c>
      <c r="G632" s="141">
        <v>0</v>
      </c>
      <c r="H632" s="141">
        <v>0</v>
      </c>
      <c r="I632" s="141">
        <v>0</v>
      </c>
      <c r="J632" s="141">
        <v>0</v>
      </c>
      <c r="K632" s="141">
        <v>0</v>
      </c>
      <c r="L632" s="141">
        <v>0</v>
      </c>
      <c r="M632" s="141">
        <v>0</v>
      </c>
      <c r="N632" s="141">
        <v>0</v>
      </c>
      <c r="O632" s="141">
        <v>0</v>
      </c>
      <c r="P632" s="141">
        <v>0</v>
      </c>
    </row>
    <row r="633" spans="1:16" ht="12.75">
      <c r="A633" s="141">
        <v>10</v>
      </c>
      <c r="B633" s="141">
        <v>1999</v>
      </c>
      <c r="C633" s="141" t="s">
        <v>531</v>
      </c>
      <c r="D633" s="141">
        <v>0</v>
      </c>
      <c r="E633" s="141">
        <v>0</v>
      </c>
      <c r="F633" s="141">
        <v>0</v>
      </c>
      <c r="G633" s="141">
        <v>0</v>
      </c>
      <c r="H633" s="141">
        <v>0</v>
      </c>
      <c r="I633" s="141">
        <v>0</v>
      </c>
      <c r="J633" s="141">
        <v>0</v>
      </c>
      <c r="K633" s="141">
        <v>0</v>
      </c>
      <c r="L633" s="141">
        <v>0</v>
      </c>
      <c r="M633" s="141">
        <v>0</v>
      </c>
      <c r="N633" s="141">
        <v>0</v>
      </c>
      <c r="O633" s="141">
        <v>0</v>
      </c>
      <c r="P633" s="141">
        <v>0</v>
      </c>
    </row>
    <row r="634" spans="1:16" ht="12.75">
      <c r="A634" s="141">
        <v>10</v>
      </c>
      <c r="B634" s="141">
        <v>1999</v>
      </c>
      <c r="C634" s="141" t="s">
        <v>532</v>
      </c>
      <c r="D634" s="141">
        <v>0</v>
      </c>
      <c r="E634" s="141">
        <v>0</v>
      </c>
      <c r="F634" s="141">
        <v>0</v>
      </c>
      <c r="G634" s="141">
        <v>0</v>
      </c>
      <c r="H634" s="141">
        <v>0</v>
      </c>
      <c r="I634" s="141">
        <v>0</v>
      </c>
      <c r="J634" s="141">
        <v>0</v>
      </c>
      <c r="K634" s="141">
        <v>0</v>
      </c>
      <c r="L634" s="141">
        <v>0</v>
      </c>
      <c r="M634" s="141">
        <v>0</v>
      </c>
      <c r="N634" s="141">
        <v>0</v>
      </c>
      <c r="O634" s="141">
        <v>0</v>
      </c>
      <c r="P634" s="141">
        <v>0</v>
      </c>
    </row>
    <row r="635" spans="1:16" ht="12.75">
      <c r="A635" s="141">
        <v>10</v>
      </c>
      <c r="B635" s="141">
        <v>1999</v>
      </c>
      <c r="C635" s="141" t="s">
        <v>533</v>
      </c>
      <c r="D635" s="141">
        <v>0</v>
      </c>
      <c r="E635" s="141">
        <v>0</v>
      </c>
      <c r="F635" s="141">
        <v>0</v>
      </c>
      <c r="G635" s="141">
        <v>0</v>
      </c>
      <c r="H635" s="141">
        <v>0</v>
      </c>
      <c r="I635" s="141">
        <v>0</v>
      </c>
      <c r="J635" s="141">
        <v>0</v>
      </c>
      <c r="K635" s="141">
        <v>0</v>
      </c>
      <c r="L635" s="141">
        <v>0</v>
      </c>
      <c r="M635" s="141">
        <v>0</v>
      </c>
      <c r="N635" s="141">
        <v>0</v>
      </c>
      <c r="O635" s="141">
        <v>0</v>
      </c>
      <c r="P635" s="141">
        <v>0</v>
      </c>
    </row>
    <row r="636" spans="1:16" ht="12.75">
      <c r="A636" s="141">
        <v>10</v>
      </c>
      <c r="B636" s="141">
        <v>1999</v>
      </c>
      <c r="C636" s="141" t="s">
        <v>534</v>
      </c>
      <c r="D636" s="141">
        <v>0</v>
      </c>
      <c r="E636" s="141">
        <v>0</v>
      </c>
      <c r="F636" s="141">
        <v>0</v>
      </c>
      <c r="G636" s="141">
        <v>0</v>
      </c>
      <c r="H636" s="141">
        <v>0</v>
      </c>
      <c r="I636" s="141">
        <v>0</v>
      </c>
      <c r="J636" s="141">
        <v>0</v>
      </c>
      <c r="K636" s="141">
        <v>0</v>
      </c>
      <c r="L636" s="141">
        <v>0</v>
      </c>
      <c r="M636" s="141">
        <v>0</v>
      </c>
      <c r="N636" s="141">
        <v>0</v>
      </c>
      <c r="O636" s="141">
        <v>0</v>
      </c>
      <c r="P636" s="141">
        <v>0</v>
      </c>
    </row>
    <row r="637" spans="1:16" ht="12.75">
      <c r="A637" s="141">
        <v>10</v>
      </c>
      <c r="B637" s="141">
        <v>1999</v>
      </c>
      <c r="C637" s="141" t="s">
        <v>535</v>
      </c>
      <c r="D637" s="141">
        <v>0</v>
      </c>
      <c r="E637" s="141">
        <v>0</v>
      </c>
      <c r="F637" s="141">
        <v>0</v>
      </c>
      <c r="G637" s="141">
        <v>0</v>
      </c>
      <c r="H637" s="141">
        <v>0</v>
      </c>
      <c r="I637" s="141">
        <v>0</v>
      </c>
      <c r="J637" s="141">
        <v>0</v>
      </c>
      <c r="K637" s="141">
        <v>0</v>
      </c>
      <c r="L637" s="141">
        <v>0</v>
      </c>
      <c r="M637" s="141">
        <v>0</v>
      </c>
      <c r="N637" s="141">
        <v>0</v>
      </c>
      <c r="O637" s="141">
        <v>0</v>
      </c>
      <c r="P637" s="141">
        <v>0</v>
      </c>
    </row>
    <row r="638" spans="1:16" ht="12.75">
      <c r="A638" s="141">
        <v>10</v>
      </c>
      <c r="B638" s="141">
        <v>1999</v>
      </c>
      <c r="C638" s="141" t="s">
        <v>536</v>
      </c>
      <c r="D638" s="141">
        <v>0</v>
      </c>
      <c r="E638" s="141">
        <v>0</v>
      </c>
      <c r="F638" s="141">
        <v>0</v>
      </c>
      <c r="G638" s="141">
        <v>0</v>
      </c>
      <c r="H638" s="141">
        <v>0</v>
      </c>
      <c r="I638" s="141">
        <v>0</v>
      </c>
      <c r="J638" s="141">
        <v>0</v>
      </c>
      <c r="K638" s="141">
        <v>0</v>
      </c>
      <c r="L638" s="141">
        <v>0</v>
      </c>
      <c r="M638" s="141">
        <v>0</v>
      </c>
      <c r="N638" s="141">
        <v>0</v>
      </c>
      <c r="O638" s="141">
        <v>0</v>
      </c>
      <c r="P638" s="141">
        <v>0</v>
      </c>
    </row>
    <row r="639" spans="1:16" ht="12.75">
      <c r="A639" s="141">
        <v>10</v>
      </c>
      <c r="B639" s="141">
        <v>1999</v>
      </c>
      <c r="C639" s="141" t="s">
        <v>537</v>
      </c>
      <c r="D639" s="141">
        <v>0</v>
      </c>
      <c r="E639" s="141">
        <v>0</v>
      </c>
      <c r="F639" s="141">
        <v>0</v>
      </c>
      <c r="G639" s="141">
        <v>0</v>
      </c>
      <c r="H639" s="141">
        <v>0</v>
      </c>
      <c r="I639" s="141">
        <v>0</v>
      </c>
      <c r="J639" s="141">
        <v>0</v>
      </c>
      <c r="K639" s="141">
        <v>0</v>
      </c>
      <c r="L639" s="141">
        <v>0</v>
      </c>
      <c r="M639" s="141">
        <v>0</v>
      </c>
      <c r="N639" s="141">
        <v>0</v>
      </c>
      <c r="O639" s="141">
        <v>0</v>
      </c>
      <c r="P639" s="141">
        <v>0</v>
      </c>
    </row>
    <row r="640" spans="1:16" ht="12.75">
      <c r="A640" s="141">
        <v>10</v>
      </c>
      <c r="B640" s="141">
        <v>1999</v>
      </c>
      <c r="C640" s="141" t="s">
        <v>538</v>
      </c>
      <c r="D640" s="141">
        <v>0</v>
      </c>
      <c r="E640" s="141">
        <v>0</v>
      </c>
      <c r="F640" s="141">
        <v>0</v>
      </c>
      <c r="G640" s="141">
        <v>0</v>
      </c>
      <c r="H640" s="141">
        <v>0</v>
      </c>
      <c r="I640" s="141">
        <v>0</v>
      </c>
      <c r="J640" s="141">
        <v>0</v>
      </c>
      <c r="K640" s="141">
        <v>0</v>
      </c>
      <c r="L640" s="141">
        <v>0</v>
      </c>
      <c r="M640" s="141">
        <v>0</v>
      </c>
      <c r="N640" s="141">
        <v>0</v>
      </c>
      <c r="O640" s="141">
        <v>0</v>
      </c>
      <c r="P640" s="141">
        <v>0</v>
      </c>
    </row>
    <row r="641" spans="1:16" ht="12.75">
      <c r="A641" s="141">
        <v>10</v>
      </c>
      <c r="B641" s="141">
        <v>1999</v>
      </c>
      <c r="C641" s="141" t="s">
        <v>539</v>
      </c>
      <c r="D641" s="141">
        <v>0</v>
      </c>
      <c r="E641" s="141">
        <v>0</v>
      </c>
      <c r="F641" s="141">
        <v>0</v>
      </c>
      <c r="G641" s="141">
        <v>0</v>
      </c>
      <c r="H641" s="141">
        <v>0</v>
      </c>
      <c r="I641" s="141">
        <v>0</v>
      </c>
      <c r="J641" s="141">
        <v>0</v>
      </c>
      <c r="K641" s="141">
        <v>0</v>
      </c>
      <c r="L641" s="141">
        <v>0</v>
      </c>
      <c r="M641" s="141">
        <v>0</v>
      </c>
      <c r="N641" s="141">
        <v>0</v>
      </c>
      <c r="O641" s="141">
        <v>0</v>
      </c>
      <c r="P641" s="141">
        <v>0</v>
      </c>
    </row>
    <row r="642" spans="1:16" ht="12.75">
      <c r="A642" s="141">
        <v>10</v>
      </c>
      <c r="B642" s="141">
        <v>1999</v>
      </c>
      <c r="C642" s="141" t="s">
        <v>540</v>
      </c>
      <c r="D642" s="141">
        <v>0</v>
      </c>
      <c r="E642" s="141">
        <v>0</v>
      </c>
      <c r="F642" s="141">
        <v>0</v>
      </c>
      <c r="G642" s="141">
        <v>0</v>
      </c>
      <c r="H642" s="141">
        <v>0</v>
      </c>
      <c r="I642" s="141">
        <v>0</v>
      </c>
      <c r="J642" s="141">
        <v>0</v>
      </c>
      <c r="K642" s="141">
        <v>0</v>
      </c>
      <c r="L642" s="141">
        <v>0</v>
      </c>
      <c r="M642" s="141">
        <v>0</v>
      </c>
      <c r="N642" s="141">
        <v>0</v>
      </c>
      <c r="O642" s="141">
        <v>0</v>
      </c>
      <c r="P642" s="141">
        <v>0</v>
      </c>
    </row>
    <row r="643" spans="1:16" ht="12.75">
      <c r="A643" s="141">
        <v>10</v>
      </c>
      <c r="B643" s="141">
        <v>1999</v>
      </c>
      <c r="C643" s="141" t="s">
        <v>541</v>
      </c>
      <c r="D643" s="141">
        <v>0</v>
      </c>
      <c r="E643" s="141">
        <v>0</v>
      </c>
      <c r="F643" s="141">
        <v>0</v>
      </c>
      <c r="G643" s="141">
        <v>0</v>
      </c>
      <c r="H643" s="141">
        <v>0</v>
      </c>
      <c r="I643" s="141">
        <v>0</v>
      </c>
      <c r="J643" s="141">
        <v>0</v>
      </c>
      <c r="K643" s="141">
        <v>0</v>
      </c>
      <c r="L643" s="141">
        <v>0</v>
      </c>
      <c r="M643" s="141">
        <v>0</v>
      </c>
      <c r="N643" s="141">
        <v>0</v>
      </c>
      <c r="O643" s="141">
        <v>0</v>
      </c>
      <c r="P643" s="141">
        <v>0</v>
      </c>
    </row>
    <row r="644" spans="1:16" ht="12.75">
      <c r="A644" s="141">
        <v>10</v>
      </c>
      <c r="B644" s="141">
        <v>1999</v>
      </c>
      <c r="C644" s="141" t="s">
        <v>542</v>
      </c>
      <c r="D644" s="141">
        <v>0</v>
      </c>
      <c r="E644" s="141">
        <v>0</v>
      </c>
      <c r="F644" s="141">
        <v>0</v>
      </c>
      <c r="G644" s="141">
        <v>0</v>
      </c>
      <c r="H644" s="141">
        <v>0</v>
      </c>
      <c r="I644" s="141">
        <v>0</v>
      </c>
      <c r="J644" s="141">
        <v>0</v>
      </c>
      <c r="K644" s="141">
        <v>0</v>
      </c>
      <c r="L644" s="141">
        <v>0</v>
      </c>
      <c r="M644" s="141">
        <v>0</v>
      </c>
      <c r="N644" s="141">
        <v>0</v>
      </c>
      <c r="O644" s="141">
        <v>0</v>
      </c>
      <c r="P644" s="141">
        <v>0</v>
      </c>
    </row>
    <row r="645" spans="1:16" ht="12.75">
      <c r="A645" s="141">
        <v>10</v>
      </c>
      <c r="B645" s="141">
        <v>1999</v>
      </c>
      <c r="C645" s="141" t="s">
        <v>543</v>
      </c>
      <c r="D645" s="141">
        <v>0</v>
      </c>
      <c r="E645" s="141">
        <v>0</v>
      </c>
      <c r="F645" s="141">
        <v>0</v>
      </c>
      <c r="G645" s="141">
        <v>0</v>
      </c>
      <c r="H645" s="141">
        <v>0</v>
      </c>
      <c r="I645" s="141">
        <v>0</v>
      </c>
      <c r="J645" s="141">
        <v>0</v>
      </c>
      <c r="K645" s="141">
        <v>0</v>
      </c>
      <c r="L645" s="141">
        <v>0</v>
      </c>
      <c r="M645" s="141">
        <v>0</v>
      </c>
      <c r="N645" s="141">
        <v>0</v>
      </c>
      <c r="O645" s="141">
        <v>0</v>
      </c>
      <c r="P645" s="141">
        <v>0</v>
      </c>
    </row>
    <row r="646" spans="1:16" ht="12.75">
      <c r="A646" s="141">
        <v>11</v>
      </c>
      <c r="B646" s="141">
        <v>1999</v>
      </c>
      <c r="C646" s="141" t="s">
        <v>544</v>
      </c>
      <c r="D646" s="141">
        <v>0</v>
      </c>
      <c r="E646" s="141">
        <v>0</v>
      </c>
      <c r="F646" s="141">
        <v>0</v>
      </c>
      <c r="G646" s="141">
        <v>0</v>
      </c>
      <c r="H646" s="141">
        <v>0</v>
      </c>
      <c r="I646" s="141">
        <v>0</v>
      </c>
      <c r="J646" s="141">
        <v>0</v>
      </c>
      <c r="K646" s="141">
        <v>0</v>
      </c>
      <c r="L646" s="141">
        <v>0</v>
      </c>
      <c r="M646" s="141">
        <v>0</v>
      </c>
      <c r="N646" s="141">
        <v>0</v>
      </c>
      <c r="O646" s="141">
        <v>0</v>
      </c>
      <c r="P646" s="141">
        <v>0</v>
      </c>
    </row>
    <row r="647" spans="1:16" ht="12.75">
      <c r="A647" s="141">
        <v>10</v>
      </c>
      <c r="B647" s="141">
        <v>1999</v>
      </c>
      <c r="C647" s="141" t="s">
        <v>545</v>
      </c>
      <c r="D647" s="141">
        <v>0</v>
      </c>
      <c r="E647" s="141">
        <v>0</v>
      </c>
      <c r="F647" s="141">
        <v>0</v>
      </c>
      <c r="G647" s="141">
        <v>0</v>
      </c>
      <c r="H647" s="141">
        <v>0</v>
      </c>
      <c r="I647" s="141">
        <v>0</v>
      </c>
      <c r="J647" s="141">
        <v>0</v>
      </c>
      <c r="K647" s="141">
        <v>0</v>
      </c>
      <c r="L647" s="141">
        <v>0</v>
      </c>
      <c r="M647" s="141">
        <v>0</v>
      </c>
      <c r="N647" s="141">
        <v>0</v>
      </c>
      <c r="O647" s="141">
        <v>0</v>
      </c>
      <c r="P647" s="141">
        <v>0</v>
      </c>
    </row>
    <row r="648" spans="1:16" ht="12.75">
      <c r="A648" s="141">
        <v>10</v>
      </c>
      <c r="B648" s="141">
        <v>1999</v>
      </c>
      <c r="C648" s="141" t="s">
        <v>546</v>
      </c>
      <c r="D648" s="141">
        <v>0</v>
      </c>
      <c r="E648" s="141">
        <v>0</v>
      </c>
      <c r="F648" s="141">
        <v>0</v>
      </c>
      <c r="G648" s="141">
        <v>0</v>
      </c>
      <c r="H648" s="141">
        <v>0</v>
      </c>
      <c r="I648" s="141">
        <v>0</v>
      </c>
      <c r="J648" s="141">
        <v>0</v>
      </c>
      <c r="K648" s="141">
        <v>0</v>
      </c>
      <c r="L648" s="141">
        <v>0</v>
      </c>
      <c r="M648" s="141">
        <v>0</v>
      </c>
      <c r="N648" s="141">
        <v>0</v>
      </c>
      <c r="O648" s="141">
        <v>0</v>
      </c>
      <c r="P648" s="141">
        <v>0</v>
      </c>
    </row>
    <row r="649" spans="1:16" ht="12.75">
      <c r="A649" s="141">
        <v>12</v>
      </c>
      <c r="B649" s="141">
        <v>1999</v>
      </c>
      <c r="C649" s="141" t="s">
        <v>547</v>
      </c>
      <c r="D649" s="141">
        <v>0</v>
      </c>
      <c r="E649" s="141">
        <v>0</v>
      </c>
      <c r="F649" s="141">
        <v>0</v>
      </c>
      <c r="G649" s="141">
        <v>0</v>
      </c>
      <c r="H649" s="141">
        <v>0</v>
      </c>
      <c r="I649" s="141">
        <v>0</v>
      </c>
      <c r="J649" s="141">
        <v>0</v>
      </c>
      <c r="K649" s="141">
        <v>0</v>
      </c>
      <c r="L649" s="141">
        <v>0</v>
      </c>
      <c r="M649" s="141">
        <v>0</v>
      </c>
      <c r="N649" s="141">
        <v>0</v>
      </c>
      <c r="O649" s="141">
        <v>0</v>
      </c>
      <c r="P649" s="141">
        <v>0</v>
      </c>
    </row>
    <row r="650" spans="1:16" ht="12.75">
      <c r="A650" s="141">
        <v>10</v>
      </c>
      <c r="B650" s="141">
        <v>1999</v>
      </c>
      <c r="C650" s="141" t="s">
        <v>548</v>
      </c>
      <c r="D650" s="141">
        <v>0</v>
      </c>
      <c r="E650" s="141">
        <v>0</v>
      </c>
      <c r="F650" s="141">
        <v>0</v>
      </c>
      <c r="G650" s="141">
        <v>0</v>
      </c>
      <c r="H650" s="141">
        <v>0</v>
      </c>
      <c r="I650" s="141">
        <v>0</v>
      </c>
      <c r="J650" s="141">
        <v>0</v>
      </c>
      <c r="K650" s="141">
        <v>0</v>
      </c>
      <c r="L650" s="141">
        <v>0</v>
      </c>
      <c r="M650" s="141">
        <v>0</v>
      </c>
      <c r="N650" s="141">
        <v>0</v>
      </c>
      <c r="O650" s="141">
        <v>0</v>
      </c>
      <c r="P650" s="141">
        <v>0</v>
      </c>
    </row>
    <row r="651" spans="1:16" ht="12.75">
      <c r="A651" s="141">
        <v>10</v>
      </c>
      <c r="B651" s="141">
        <v>1999</v>
      </c>
      <c r="C651" s="141" t="s">
        <v>451</v>
      </c>
      <c r="D651" s="141">
        <v>0</v>
      </c>
      <c r="E651" s="141">
        <v>0</v>
      </c>
      <c r="F651" s="141">
        <v>0</v>
      </c>
      <c r="G651" s="141">
        <v>0</v>
      </c>
      <c r="H651" s="141">
        <v>0</v>
      </c>
      <c r="I651" s="141">
        <v>0</v>
      </c>
      <c r="J651" s="141">
        <v>0</v>
      </c>
      <c r="K651" s="141">
        <v>0</v>
      </c>
      <c r="L651" s="141">
        <v>0</v>
      </c>
      <c r="M651" s="141">
        <v>0</v>
      </c>
      <c r="N651" s="141">
        <v>0</v>
      </c>
      <c r="O651" s="141">
        <v>0</v>
      </c>
      <c r="P651" s="141">
        <v>0</v>
      </c>
    </row>
    <row r="652" spans="1:16" ht="12.75">
      <c r="A652" s="141">
        <v>10</v>
      </c>
      <c r="B652" s="141">
        <v>1999</v>
      </c>
      <c r="C652" s="141" t="s">
        <v>452</v>
      </c>
      <c r="D652" s="141">
        <v>0</v>
      </c>
      <c r="E652" s="141">
        <v>0</v>
      </c>
      <c r="F652" s="141">
        <v>0</v>
      </c>
      <c r="G652" s="141">
        <v>0</v>
      </c>
      <c r="H652" s="141">
        <v>0</v>
      </c>
      <c r="I652" s="141">
        <v>0</v>
      </c>
      <c r="J652" s="141">
        <v>0</v>
      </c>
      <c r="K652" s="141">
        <v>0</v>
      </c>
      <c r="L652" s="141">
        <v>0</v>
      </c>
      <c r="M652" s="141">
        <v>0</v>
      </c>
      <c r="N652" s="141">
        <v>0</v>
      </c>
      <c r="O652" s="141">
        <v>0</v>
      </c>
      <c r="P652" s="141">
        <v>0</v>
      </c>
    </row>
    <row r="653" spans="1:16" ht="12.75">
      <c r="A653" s="141">
        <v>10</v>
      </c>
      <c r="B653" s="141">
        <v>1999</v>
      </c>
      <c r="C653" s="141" t="s">
        <v>453</v>
      </c>
      <c r="D653" s="141">
        <v>0</v>
      </c>
      <c r="E653" s="141">
        <v>0</v>
      </c>
      <c r="F653" s="141">
        <v>0</v>
      </c>
      <c r="G653" s="141">
        <v>0</v>
      </c>
      <c r="H653" s="141">
        <v>0</v>
      </c>
      <c r="I653" s="141">
        <v>0</v>
      </c>
      <c r="J653" s="141">
        <v>0</v>
      </c>
      <c r="K653" s="141">
        <v>0</v>
      </c>
      <c r="L653" s="141">
        <v>0</v>
      </c>
      <c r="M653" s="141">
        <v>0</v>
      </c>
      <c r="N653" s="141">
        <v>0</v>
      </c>
      <c r="O653" s="141">
        <v>0</v>
      </c>
      <c r="P653" s="141">
        <v>0</v>
      </c>
    </row>
    <row r="654" spans="1:16" ht="12.75">
      <c r="A654" s="141">
        <v>10</v>
      </c>
      <c r="B654" s="141">
        <v>1999</v>
      </c>
      <c r="C654" s="141" t="s">
        <v>454</v>
      </c>
      <c r="D654" s="141">
        <v>0</v>
      </c>
      <c r="E654" s="141">
        <v>0</v>
      </c>
      <c r="F654" s="141">
        <v>0</v>
      </c>
      <c r="G654" s="141">
        <v>0</v>
      </c>
      <c r="H654" s="141">
        <v>0</v>
      </c>
      <c r="I654" s="141">
        <v>0</v>
      </c>
      <c r="J654" s="141">
        <v>0</v>
      </c>
      <c r="K654" s="141">
        <v>0</v>
      </c>
      <c r="L654" s="141">
        <v>0</v>
      </c>
      <c r="M654" s="141">
        <v>0</v>
      </c>
      <c r="N654" s="141">
        <v>0</v>
      </c>
      <c r="O654" s="141">
        <v>0</v>
      </c>
      <c r="P654" s="141">
        <v>0</v>
      </c>
    </row>
    <row r="655" spans="1:16" ht="12.75">
      <c r="A655" s="141">
        <v>10</v>
      </c>
      <c r="B655" s="141">
        <v>1999</v>
      </c>
      <c r="C655" s="141" t="s">
        <v>455</v>
      </c>
      <c r="D655" s="141">
        <v>0</v>
      </c>
      <c r="E655" s="141">
        <v>0</v>
      </c>
      <c r="F655" s="141">
        <v>0</v>
      </c>
      <c r="G655" s="141">
        <v>0</v>
      </c>
      <c r="H655" s="141">
        <v>0</v>
      </c>
      <c r="I655" s="141">
        <v>0</v>
      </c>
      <c r="J655" s="141">
        <v>0</v>
      </c>
      <c r="K655" s="141">
        <v>0</v>
      </c>
      <c r="L655" s="141">
        <v>0</v>
      </c>
      <c r="M655" s="141">
        <v>0</v>
      </c>
      <c r="N655" s="141">
        <v>0</v>
      </c>
      <c r="O655" s="141">
        <v>0</v>
      </c>
      <c r="P655" s="141">
        <v>0</v>
      </c>
    </row>
    <row r="656" spans="1:16" ht="12.75">
      <c r="A656" s="141">
        <v>10</v>
      </c>
      <c r="B656" s="141">
        <v>1999</v>
      </c>
      <c r="C656" s="141" t="s">
        <v>456</v>
      </c>
      <c r="D656" s="141">
        <v>0</v>
      </c>
      <c r="E656" s="141">
        <v>0</v>
      </c>
      <c r="F656" s="141">
        <v>0</v>
      </c>
      <c r="G656" s="141">
        <v>0</v>
      </c>
      <c r="H656" s="141">
        <v>0</v>
      </c>
      <c r="I656" s="141">
        <v>0</v>
      </c>
      <c r="J656" s="141">
        <v>0</v>
      </c>
      <c r="K656" s="141">
        <v>0</v>
      </c>
      <c r="L656" s="141">
        <v>0</v>
      </c>
      <c r="M656" s="141">
        <v>0</v>
      </c>
      <c r="N656" s="141">
        <v>0</v>
      </c>
      <c r="O656" s="141">
        <v>0</v>
      </c>
      <c r="P656" s="141">
        <v>0</v>
      </c>
    </row>
    <row r="657" spans="1:16" ht="12.75">
      <c r="A657" s="141">
        <v>10</v>
      </c>
      <c r="B657" s="141">
        <v>1999</v>
      </c>
      <c r="C657" s="141" t="s">
        <v>457</v>
      </c>
      <c r="D657" s="141">
        <v>0</v>
      </c>
      <c r="E657" s="141">
        <v>0</v>
      </c>
      <c r="F657" s="141">
        <v>0</v>
      </c>
      <c r="G657" s="141">
        <v>0</v>
      </c>
      <c r="H657" s="141">
        <v>0</v>
      </c>
      <c r="I657" s="141">
        <v>0</v>
      </c>
      <c r="J657" s="141">
        <v>0</v>
      </c>
      <c r="K657" s="141">
        <v>0</v>
      </c>
      <c r="L657" s="141">
        <v>0</v>
      </c>
      <c r="M657" s="141">
        <v>0</v>
      </c>
      <c r="N657" s="141">
        <v>0</v>
      </c>
      <c r="O657" s="141">
        <v>0</v>
      </c>
      <c r="P657" s="141">
        <v>0</v>
      </c>
    </row>
    <row r="658" spans="1:16" ht="12.75">
      <c r="A658" s="141">
        <v>10</v>
      </c>
      <c r="B658" s="141">
        <v>1999</v>
      </c>
      <c r="C658" s="141" t="s">
        <v>458</v>
      </c>
      <c r="D658" s="141">
        <v>0</v>
      </c>
      <c r="E658" s="141">
        <v>0</v>
      </c>
      <c r="F658" s="141">
        <v>0</v>
      </c>
      <c r="G658" s="141">
        <v>0</v>
      </c>
      <c r="H658" s="141">
        <v>0</v>
      </c>
      <c r="I658" s="141">
        <v>0</v>
      </c>
      <c r="J658" s="141">
        <v>0</v>
      </c>
      <c r="K658" s="141">
        <v>0</v>
      </c>
      <c r="L658" s="141">
        <v>0</v>
      </c>
      <c r="M658" s="141">
        <v>0</v>
      </c>
      <c r="N658" s="141">
        <v>0</v>
      </c>
      <c r="O658" s="141">
        <v>0</v>
      </c>
      <c r="P658" s="141">
        <v>0</v>
      </c>
    </row>
    <row r="659" spans="1:16" ht="12.75">
      <c r="A659" s="141">
        <v>10</v>
      </c>
      <c r="B659" s="141">
        <v>1999</v>
      </c>
      <c r="C659" s="141" t="s">
        <v>459</v>
      </c>
      <c r="D659" s="141">
        <v>0</v>
      </c>
      <c r="E659" s="141">
        <v>0</v>
      </c>
      <c r="F659" s="141">
        <v>0</v>
      </c>
      <c r="G659" s="141">
        <v>0</v>
      </c>
      <c r="H659" s="141">
        <v>0</v>
      </c>
      <c r="I659" s="141">
        <v>0</v>
      </c>
      <c r="J659" s="141">
        <v>0</v>
      </c>
      <c r="K659" s="141">
        <v>0</v>
      </c>
      <c r="L659" s="141">
        <v>0</v>
      </c>
      <c r="M659" s="141">
        <v>0</v>
      </c>
      <c r="N659" s="141">
        <v>0</v>
      </c>
      <c r="O659" s="141">
        <v>0</v>
      </c>
      <c r="P659" s="141">
        <v>0</v>
      </c>
    </row>
    <row r="660" spans="1:16" ht="12.75">
      <c r="A660" s="141">
        <v>11</v>
      </c>
      <c r="B660" s="141">
        <v>1999</v>
      </c>
      <c r="C660" s="141" t="s">
        <v>460</v>
      </c>
      <c r="D660" s="141">
        <v>0</v>
      </c>
      <c r="E660" s="141">
        <v>0</v>
      </c>
      <c r="F660" s="141">
        <v>0</v>
      </c>
      <c r="G660" s="141">
        <v>0</v>
      </c>
      <c r="H660" s="141">
        <v>0</v>
      </c>
      <c r="I660" s="141">
        <v>0</v>
      </c>
      <c r="J660" s="141">
        <v>0</v>
      </c>
      <c r="K660" s="141">
        <v>0</v>
      </c>
      <c r="L660" s="141">
        <v>0</v>
      </c>
      <c r="M660" s="141">
        <v>0</v>
      </c>
      <c r="N660" s="141">
        <v>0</v>
      </c>
      <c r="O660" s="141">
        <v>0</v>
      </c>
      <c r="P660" s="141">
        <v>0</v>
      </c>
    </row>
    <row r="661" spans="1:16" ht="12.75">
      <c r="A661" s="141">
        <v>10</v>
      </c>
      <c r="B661" s="141">
        <v>1999</v>
      </c>
      <c r="C661" s="141" t="s">
        <v>461</v>
      </c>
      <c r="D661" s="141">
        <v>0</v>
      </c>
      <c r="E661" s="141">
        <v>0</v>
      </c>
      <c r="F661" s="141">
        <v>0</v>
      </c>
      <c r="G661" s="141">
        <v>0</v>
      </c>
      <c r="H661" s="141">
        <v>0</v>
      </c>
      <c r="I661" s="141">
        <v>0</v>
      </c>
      <c r="J661" s="141">
        <v>0</v>
      </c>
      <c r="K661" s="141">
        <v>0</v>
      </c>
      <c r="L661" s="141">
        <v>0</v>
      </c>
      <c r="M661" s="141">
        <v>0</v>
      </c>
      <c r="N661" s="141">
        <v>0</v>
      </c>
      <c r="O661" s="141">
        <v>0</v>
      </c>
      <c r="P661" s="141">
        <v>0</v>
      </c>
    </row>
    <row r="662" spans="1:16" ht="12.75">
      <c r="A662" s="141">
        <v>12</v>
      </c>
      <c r="B662" s="141">
        <v>1999</v>
      </c>
      <c r="C662" s="141" t="s">
        <v>462</v>
      </c>
      <c r="D662" s="141">
        <v>0</v>
      </c>
      <c r="E662" s="141">
        <v>0</v>
      </c>
      <c r="F662" s="141">
        <v>0</v>
      </c>
      <c r="G662" s="141">
        <v>0</v>
      </c>
      <c r="H662" s="141">
        <v>0</v>
      </c>
      <c r="I662" s="141">
        <v>0</v>
      </c>
      <c r="J662" s="141">
        <v>0</v>
      </c>
      <c r="K662" s="141">
        <v>0</v>
      </c>
      <c r="L662" s="141">
        <v>0</v>
      </c>
      <c r="M662" s="141">
        <v>0</v>
      </c>
      <c r="N662" s="141">
        <v>0</v>
      </c>
      <c r="O662" s="141">
        <v>0</v>
      </c>
      <c r="P662" s="141">
        <v>0</v>
      </c>
    </row>
    <row r="663" spans="1:16" ht="12.75">
      <c r="A663" s="141">
        <v>10</v>
      </c>
      <c r="B663" s="141">
        <v>1999</v>
      </c>
      <c r="C663" s="141" t="s">
        <v>463</v>
      </c>
      <c r="D663" s="141">
        <v>0</v>
      </c>
      <c r="E663" s="141">
        <v>0</v>
      </c>
      <c r="F663" s="141">
        <v>0</v>
      </c>
      <c r="G663" s="141">
        <v>0</v>
      </c>
      <c r="H663" s="141">
        <v>0</v>
      </c>
      <c r="I663" s="141">
        <v>0</v>
      </c>
      <c r="J663" s="141">
        <v>0</v>
      </c>
      <c r="K663" s="141">
        <v>0</v>
      </c>
      <c r="L663" s="141">
        <v>0</v>
      </c>
      <c r="M663" s="141">
        <v>0</v>
      </c>
      <c r="N663" s="141">
        <v>0</v>
      </c>
      <c r="O663" s="141">
        <v>0</v>
      </c>
      <c r="P663" s="141">
        <v>0</v>
      </c>
    </row>
    <row r="664" spans="1:16" ht="12.75">
      <c r="A664" s="141">
        <v>10</v>
      </c>
      <c r="B664" s="141">
        <v>1999</v>
      </c>
      <c r="C664" s="141" t="s">
        <v>464</v>
      </c>
      <c r="D664" s="141">
        <v>0</v>
      </c>
      <c r="E664" s="141">
        <v>0</v>
      </c>
      <c r="F664" s="141">
        <v>0</v>
      </c>
      <c r="G664" s="141">
        <v>0</v>
      </c>
      <c r="H664" s="141">
        <v>0</v>
      </c>
      <c r="I664" s="141">
        <v>0</v>
      </c>
      <c r="J664" s="141">
        <v>0</v>
      </c>
      <c r="K664" s="141">
        <v>0</v>
      </c>
      <c r="L664" s="141">
        <v>0</v>
      </c>
      <c r="M664" s="141">
        <v>0</v>
      </c>
      <c r="N664" s="141">
        <v>0</v>
      </c>
      <c r="O664" s="141">
        <v>0</v>
      </c>
      <c r="P664" s="141">
        <v>0</v>
      </c>
    </row>
    <row r="665" spans="1:16" ht="12.75">
      <c r="A665" s="141">
        <v>10</v>
      </c>
      <c r="B665" s="141">
        <v>1999</v>
      </c>
      <c r="C665" s="141" t="s">
        <v>465</v>
      </c>
      <c r="D665" s="141">
        <v>0</v>
      </c>
      <c r="E665" s="141">
        <v>0</v>
      </c>
      <c r="F665" s="141">
        <v>0</v>
      </c>
      <c r="G665" s="141">
        <v>0</v>
      </c>
      <c r="H665" s="141">
        <v>0</v>
      </c>
      <c r="I665" s="141">
        <v>0</v>
      </c>
      <c r="J665" s="141">
        <v>0</v>
      </c>
      <c r="K665" s="141">
        <v>0</v>
      </c>
      <c r="L665" s="141">
        <v>0</v>
      </c>
      <c r="M665" s="141">
        <v>0</v>
      </c>
      <c r="N665" s="141">
        <v>0</v>
      </c>
      <c r="O665" s="141">
        <v>0</v>
      </c>
      <c r="P665" s="141">
        <v>0</v>
      </c>
    </row>
    <row r="666" spans="1:16" ht="12.75">
      <c r="A666" s="141">
        <v>10</v>
      </c>
      <c r="B666" s="141">
        <v>1999</v>
      </c>
      <c r="C666" s="141" t="s">
        <v>466</v>
      </c>
      <c r="D666" s="141">
        <v>0</v>
      </c>
      <c r="E666" s="141">
        <v>0</v>
      </c>
      <c r="F666" s="141">
        <v>0</v>
      </c>
      <c r="G666" s="141">
        <v>0</v>
      </c>
      <c r="H666" s="141">
        <v>0</v>
      </c>
      <c r="I666" s="141">
        <v>0</v>
      </c>
      <c r="J666" s="141">
        <v>0</v>
      </c>
      <c r="K666" s="141">
        <v>0</v>
      </c>
      <c r="L666" s="141">
        <v>0</v>
      </c>
      <c r="M666" s="141">
        <v>0</v>
      </c>
      <c r="N666" s="141">
        <v>0</v>
      </c>
      <c r="O666" s="141">
        <v>0</v>
      </c>
      <c r="P666" s="141">
        <v>0</v>
      </c>
    </row>
    <row r="667" spans="1:16" ht="12.75">
      <c r="A667" s="141">
        <v>10</v>
      </c>
      <c r="B667" s="141">
        <v>1999</v>
      </c>
      <c r="C667" s="141" t="s">
        <v>467</v>
      </c>
      <c r="D667" s="141">
        <v>0</v>
      </c>
      <c r="E667" s="141">
        <v>0</v>
      </c>
      <c r="F667" s="141">
        <v>0</v>
      </c>
      <c r="G667" s="141">
        <v>0</v>
      </c>
      <c r="H667" s="141">
        <v>0</v>
      </c>
      <c r="I667" s="141">
        <v>0</v>
      </c>
      <c r="J667" s="141">
        <v>0</v>
      </c>
      <c r="K667" s="141">
        <v>0</v>
      </c>
      <c r="L667" s="141">
        <v>0</v>
      </c>
      <c r="M667" s="141">
        <v>0</v>
      </c>
      <c r="N667" s="141">
        <v>0</v>
      </c>
      <c r="O667" s="141">
        <v>0</v>
      </c>
      <c r="P667" s="141">
        <v>0</v>
      </c>
    </row>
    <row r="668" spans="1:16" ht="12.75">
      <c r="A668" s="141">
        <v>10</v>
      </c>
      <c r="B668" s="141">
        <v>1999</v>
      </c>
      <c r="C668" s="141" t="s">
        <v>468</v>
      </c>
      <c r="D668" s="141">
        <v>0</v>
      </c>
      <c r="E668" s="141">
        <v>0</v>
      </c>
      <c r="F668" s="141">
        <v>0</v>
      </c>
      <c r="G668" s="141">
        <v>0</v>
      </c>
      <c r="H668" s="141">
        <v>0</v>
      </c>
      <c r="I668" s="141">
        <v>0</v>
      </c>
      <c r="J668" s="141">
        <v>0</v>
      </c>
      <c r="K668" s="141">
        <v>0</v>
      </c>
      <c r="L668" s="141">
        <v>0</v>
      </c>
      <c r="M668" s="141">
        <v>0</v>
      </c>
      <c r="N668" s="141">
        <v>0</v>
      </c>
      <c r="O668" s="141">
        <v>0</v>
      </c>
      <c r="P668" s="141">
        <v>0</v>
      </c>
    </row>
    <row r="669" spans="1:16" ht="12.75">
      <c r="A669" s="141">
        <v>10</v>
      </c>
      <c r="B669" s="141">
        <v>1999</v>
      </c>
      <c r="C669" s="141" t="s">
        <v>469</v>
      </c>
      <c r="D669" s="141">
        <v>0</v>
      </c>
      <c r="E669" s="141">
        <v>0</v>
      </c>
      <c r="F669" s="141">
        <v>0</v>
      </c>
      <c r="G669" s="141">
        <v>0</v>
      </c>
      <c r="H669" s="141">
        <v>0</v>
      </c>
      <c r="I669" s="141">
        <v>0</v>
      </c>
      <c r="J669" s="141">
        <v>0</v>
      </c>
      <c r="K669" s="141">
        <v>0</v>
      </c>
      <c r="L669" s="141">
        <v>0</v>
      </c>
      <c r="M669" s="141">
        <v>0</v>
      </c>
      <c r="N669" s="141">
        <v>0</v>
      </c>
      <c r="O669" s="141">
        <v>0</v>
      </c>
      <c r="P669" s="141">
        <v>0</v>
      </c>
    </row>
    <row r="670" spans="1:16" ht="12.75">
      <c r="A670" s="141">
        <v>10</v>
      </c>
      <c r="B670" s="141">
        <v>1999</v>
      </c>
      <c r="C670" s="141" t="s">
        <v>470</v>
      </c>
      <c r="D670" s="141">
        <v>0</v>
      </c>
      <c r="E670" s="141">
        <v>0</v>
      </c>
      <c r="F670" s="141">
        <v>0</v>
      </c>
      <c r="G670" s="141">
        <v>0</v>
      </c>
      <c r="H670" s="141">
        <v>0</v>
      </c>
      <c r="I670" s="141">
        <v>0</v>
      </c>
      <c r="J670" s="141">
        <v>0</v>
      </c>
      <c r="K670" s="141">
        <v>0</v>
      </c>
      <c r="L670" s="141">
        <v>0</v>
      </c>
      <c r="M670" s="141">
        <v>0</v>
      </c>
      <c r="N670" s="141">
        <v>0</v>
      </c>
      <c r="O670" s="141">
        <v>0</v>
      </c>
      <c r="P670" s="141">
        <v>0</v>
      </c>
    </row>
    <row r="671" spans="1:16" ht="12.75">
      <c r="A671" s="141">
        <v>10</v>
      </c>
      <c r="B671" s="141">
        <v>1999</v>
      </c>
      <c r="C671" s="141" t="s">
        <v>471</v>
      </c>
      <c r="D671" s="141">
        <v>0</v>
      </c>
      <c r="E671" s="141">
        <v>0</v>
      </c>
      <c r="F671" s="141">
        <v>0</v>
      </c>
      <c r="G671" s="141">
        <v>0</v>
      </c>
      <c r="H671" s="141">
        <v>0</v>
      </c>
      <c r="I671" s="141">
        <v>0</v>
      </c>
      <c r="J671" s="141">
        <v>0</v>
      </c>
      <c r="K671" s="141">
        <v>0</v>
      </c>
      <c r="L671" s="141">
        <v>0</v>
      </c>
      <c r="M671" s="141">
        <v>0</v>
      </c>
      <c r="N671" s="141">
        <v>0</v>
      </c>
      <c r="O671" s="141">
        <v>0</v>
      </c>
      <c r="P671" s="141">
        <v>0</v>
      </c>
    </row>
    <row r="672" spans="1:16" ht="12.75">
      <c r="A672" s="141">
        <v>10</v>
      </c>
      <c r="B672" s="141">
        <v>1999</v>
      </c>
      <c r="C672" s="141" t="s">
        <v>472</v>
      </c>
      <c r="D672" s="141">
        <v>0</v>
      </c>
      <c r="E672" s="141">
        <v>0</v>
      </c>
      <c r="F672" s="141">
        <v>0</v>
      </c>
      <c r="G672" s="141">
        <v>0</v>
      </c>
      <c r="H672" s="141">
        <v>0</v>
      </c>
      <c r="I672" s="141">
        <v>0</v>
      </c>
      <c r="J672" s="141">
        <v>0</v>
      </c>
      <c r="K672" s="141">
        <v>0</v>
      </c>
      <c r="L672" s="141">
        <v>0</v>
      </c>
      <c r="M672" s="141">
        <v>0</v>
      </c>
      <c r="N672" s="141">
        <v>0</v>
      </c>
      <c r="O672" s="141">
        <v>0</v>
      </c>
      <c r="P672" s="141">
        <v>0</v>
      </c>
    </row>
    <row r="673" spans="1:16" ht="12.75">
      <c r="A673" s="141">
        <v>10</v>
      </c>
      <c r="B673" s="141">
        <v>1999</v>
      </c>
      <c r="C673" s="141" t="s">
        <v>473</v>
      </c>
      <c r="D673" s="141">
        <v>0</v>
      </c>
      <c r="E673" s="141">
        <v>0</v>
      </c>
      <c r="F673" s="141">
        <v>0</v>
      </c>
      <c r="G673" s="141">
        <v>0</v>
      </c>
      <c r="H673" s="141">
        <v>0</v>
      </c>
      <c r="I673" s="141">
        <v>0</v>
      </c>
      <c r="J673" s="141">
        <v>0</v>
      </c>
      <c r="K673" s="141">
        <v>0</v>
      </c>
      <c r="L673" s="141">
        <v>0</v>
      </c>
      <c r="M673" s="141">
        <v>0</v>
      </c>
      <c r="N673" s="141">
        <v>0</v>
      </c>
      <c r="O673" s="141">
        <v>0</v>
      </c>
      <c r="P673" s="141">
        <v>0</v>
      </c>
    </row>
    <row r="674" spans="1:16" ht="12.75">
      <c r="A674" s="141">
        <v>10</v>
      </c>
      <c r="B674" s="141">
        <v>1999</v>
      </c>
      <c r="C674" s="141" t="s">
        <v>474</v>
      </c>
      <c r="D674" s="141">
        <v>0</v>
      </c>
      <c r="E674" s="141">
        <v>0</v>
      </c>
      <c r="F674" s="141">
        <v>0</v>
      </c>
      <c r="G674" s="141">
        <v>0</v>
      </c>
      <c r="H674" s="141">
        <v>0</v>
      </c>
      <c r="I674" s="141">
        <v>0</v>
      </c>
      <c r="J674" s="141">
        <v>0</v>
      </c>
      <c r="K674" s="141">
        <v>0</v>
      </c>
      <c r="L674" s="141">
        <v>0</v>
      </c>
      <c r="M674" s="141">
        <v>0</v>
      </c>
      <c r="N674" s="141">
        <v>0</v>
      </c>
      <c r="O674" s="141">
        <v>0</v>
      </c>
      <c r="P674" s="141">
        <v>0</v>
      </c>
    </row>
    <row r="675" spans="1:16" ht="12.75">
      <c r="A675" s="141">
        <v>10</v>
      </c>
      <c r="B675" s="141">
        <v>1999</v>
      </c>
      <c r="C675" s="141" t="s">
        <v>475</v>
      </c>
      <c r="D675" s="141">
        <v>0</v>
      </c>
      <c r="E675" s="141">
        <v>0</v>
      </c>
      <c r="F675" s="141">
        <v>0</v>
      </c>
      <c r="G675" s="141">
        <v>0</v>
      </c>
      <c r="H675" s="141">
        <v>0</v>
      </c>
      <c r="I675" s="141">
        <v>0</v>
      </c>
      <c r="J675" s="141">
        <v>0</v>
      </c>
      <c r="K675" s="141">
        <v>0</v>
      </c>
      <c r="L675" s="141">
        <v>0</v>
      </c>
      <c r="M675" s="141">
        <v>0</v>
      </c>
      <c r="N675" s="141">
        <v>0</v>
      </c>
      <c r="O675" s="141">
        <v>0</v>
      </c>
      <c r="P675" s="141">
        <v>0</v>
      </c>
    </row>
    <row r="676" spans="1:16" ht="12.75">
      <c r="A676" s="141">
        <v>12</v>
      </c>
      <c r="B676" s="141">
        <v>1999</v>
      </c>
      <c r="C676" s="141" t="s">
        <v>476</v>
      </c>
      <c r="D676" s="141">
        <v>0</v>
      </c>
      <c r="E676" s="141">
        <v>0</v>
      </c>
      <c r="F676" s="141">
        <v>0</v>
      </c>
      <c r="G676" s="141">
        <v>0</v>
      </c>
      <c r="H676" s="141">
        <v>0</v>
      </c>
      <c r="I676" s="141">
        <v>0</v>
      </c>
      <c r="J676" s="141">
        <v>0</v>
      </c>
      <c r="K676" s="141">
        <v>0</v>
      </c>
      <c r="L676" s="141">
        <v>0</v>
      </c>
      <c r="M676" s="141">
        <v>0</v>
      </c>
      <c r="N676" s="141">
        <v>0</v>
      </c>
      <c r="O676" s="141">
        <v>0</v>
      </c>
      <c r="P676" s="141">
        <v>0</v>
      </c>
    </row>
    <row r="677" spans="1:16" ht="12.75">
      <c r="A677" s="141">
        <v>10</v>
      </c>
      <c r="B677" s="141">
        <v>1999</v>
      </c>
      <c r="C677" s="141" t="s">
        <v>477</v>
      </c>
      <c r="D677" s="141">
        <v>0</v>
      </c>
      <c r="E677" s="141">
        <v>0</v>
      </c>
      <c r="F677" s="141">
        <v>0</v>
      </c>
      <c r="G677" s="141">
        <v>0</v>
      </c>
      <c r="H677" s="141">
        <v>0</v>
      </c>
      <c r="I677" s="141">
        <v>0</v>
      </c>
      <c r="J677" s="141">
        <v>0</v>
      </c>
      <c r="K677" s="141">
        <v>0</v>
      </c>
      <c r="L677" s="141">
        <v>0</v>
      </c>
      <c r="M677" s="141">
        <v>0</v>
      </c>
      <c r="N677" s="141">
        <v>0</v>
      </c>
      <c r="O677" s="141">
        <v>0</v>
      </c>
      <c r="P677" s="141">
        <v>0</v>
      </c>
    </row>
    <row r="678" spans="1:16" ht="12.75">
      <c r="A678" s="141">
        <v>10</v>
      </c>
      <c r="B678" s="141">
        <v>1999</v>
      </c>
      <c r="C678" s="141" t="s">
        <v>478</v>
      </c>
      <c r="D678" s="141">
        <v>0</v>
      </c>
      <c r="E678" s="141">
        <v>0</v>
      </c>
      <c r="F678" s="141">
        <v>0</v>
      </c>
      <c r="G678" s="141">
        <v>0</v>
      </c>
      <c r="H678" s="141">
        <v>0</v>
      </c>
      <c r="I678" s="141">
        <v>0</v>
      </c>
      <c r="J678" s="141">
        <v>0</v>
      </c>
      <c r="K678" s="141">
        <v>0</v>
      </c>
      <c r="L678" s="141">
        <v>0</v>
      </c>
      <c r="M678" s="141">
        <v>0</v>
      </c>
      <c r="N678" s="141">
        <v>0</v>
      </c>
      <c r="O678" s="141">
        <v>0</v>
      </c>
      <c r="P678" s="141">
        <v>0</v>
      </c>
    </row>
    <row r="679" spans="1:16" ht="12.75">
      <c r="A679" s="141">
        <v>10</v>
      </c>
      <c r="B679" s="141">
        <v>1999</v>
      </c>
      <c r="C679" s="141" t="s">
        <v>479</v>
      </c>
      <c r="D679" s="141">
        <v>0</v>
      </c>
      <c r="E679" s="141">
        <v>0</v>
      </c>
      <c r="F679" s="141">
        <v>0</v>
      </c>
      <c r="G679" s="141">
        <v>0</v>
      </c>
      <c r="H679" s="141">
        <v>0</v>
      </c>
      <c r="I679" s="141">
        <v>0</v>
      </c>
      <c r="J679" s="141">
        <v>0</v>
      </c>
      <c r="K679" s="141">
        <v>0</v>
      </c>
      <c r="L679" s="141">
        <v>0</v>
      </c>
      <c r="M679" s="141">
        <v>0</v>
      </c>
      <c r="N679" s="141">
        <v>0</v>
      </c>
      <c r="O679" s="141">
        <v>0</v>
      </c>
      <c r="P679" s="141">
        <v>0</v>
      </c>
    </row>
    <row r="680" spans="1:16" ht="12.75">
      <c r="A680" s="141">
        <v>10</v>
      </c>
      <c r="B680" s="141">
        <v>1999</v>
      </c>
      <c r="C680" s="141" t="s">
        <v>480</v>
      </c>
      <c r="D680" s="141">
        <v>0</v>
      </c>
      <c r="E680" s="141">
        <v>0</v>
      </c>
      <c r="F680" s="141">
        <v>0</v>
      </c>
      <c r="G680" s="141">
        <v>0</v>
      </c>
      <c r="H680" s="141">
        <v>0</v>
      </c>
      <c r="I680" s="141">
        <v>0</v>
      </c>
      <c r="J680" s="141">
        <v>0</v>
      </c>
      <c r="K680" s="141">
        <v>0</v>
      </c>
      <c r="L680" s="141">
        <v>0</v>
      </c>
      <c r="M680" s="141">
        <v>0</v>
      </c>
      <c r="N680" s="141">
        <v>0</v>
      </c>
      <c r="O680" s="141">
        <v>0</v>
      </c>
      <c r="P680" s="141">
        <v>0</v>
      </c>
    </row>
    <row r="681" spans="1:16" ht="12.75">
      <c r="A681" s="141">
        <v>10</v>
      </c>
      <c r="B681" s="141">
        <v>1999</v>
      </c>
      <c r="C681" s="141" t="s">
        <v>481</v>
      </c>
      <c r="D681" s="141">
        <v>0</v>
      </c>
      <c r="E681" s="141">
        <v>0</v>
      </c>
      <c r="F681" s="141">
        <v>0</v>
      </c>
      <c r="G681" s="141">
        <v>0</v>
      </c>
      <c r="H681" s="141">
        <v>0</v>
      </c>
      <c r="I681" s="141">
        <v>0</v>
      </c>
      <c r="J681" s="141">
        <v>0</v>
      </c>
      <c r="K681" s="141">
        <v>0</v>
      </c>
      <c r="L681" s="141">
        <v>0</v>
      </c>
      <c r="M681" s="141">
        <v>0</v>
      </c>
      <c r="N681" s="141">
        <v>0</v>
      </c>
      <c r="O681" s="141">
        <v>0</v>
      </c>
      <c r="P681" s="141">
        <v>0</v>
      </c>
    </row>
    <row r="682" spans="1:16" ht="12.75">
      <c r="A682" s="141">
        <v>10</v>
      </c>
      <c r="B682" s="141">
        <v>1999</v>
      </c>
      <c r="C682" s="141" t="s">
        <v>482</v>
      </c>
      <c r="D682" s="141">
        <v>0</v>
      </c>
      <c r="E682" s="141">
        <v>0</v>
      </c>
      <c r="F682" s="141">
        <v>0</v>
      </c>
      <c r="G682" s="141">
        <v>0</v>
      </c>
      <c r="H682" s="141">
        <v>0</v>
      </c>
      <c r="I682" s="141">
        <v>0</v>
      </c>
      <c r="J682" s="141">
        <v>0</v>
      </c>
      <c r="K682" s="141">
        <v>0</v>
      </c>
      <c r="L682" s="141">
        <v>0</v>
      </c>
      <c r="M682" s="141">
        <v>0</v>
      </c>
      <c r="N682" s="141">
        <v>0</v>
      </c>
      <c r="O682" s="141">
        <v>0</v>
      </c>
      <c r="P682" s="141">
        <v>0</v>
      </c>
    </row>
    <row r="683" spans="1:16" ht="12.75">
      <c r="A683" s="141">
        <v>10</v>
      </c>
      <c r="B683" s="141">
        <v>1999</v>
      </c>
      <c r="C683" s="141" t="s">
        <v>483</v>
      </c>
      <c r="D683" s="141">
        <v>0</v>
      </c>
      <c r="E683" s="141">
        <v>0</v>
      </c>
      <c r="F683" s="141">
        <v>0</v>
      </c>
      <c r="G683" s="141">
        <v>0</v>
      </c>
      <c r="H683" s="141">
        <v>0</v>
      </c>
      <c r="I683" s="141">
        <v>0</v>
      </c>
      <c r="J683" s="141">
        <v>0</v>
      </c>
      <c r="K683" s="141">
        <v>0</v>
      </c>
      <c r="L683" s="141">
        <v>0</v>
      </c>
      <c r="M683" s="141">
        <v>0</v>
      </c>
      <c r="N683" s="141">
        <v>0</v>
      </c>
      <c r="O683" s="141">
        <v>0</v>
      </c>
      <c r="P683" s="141">
        <v>0</v>
      </c>
    </row>
    <row r="684" spans="1:16" ht="12.75">
      <c r="A684" s="141">
        <v>10</v>
      </c>
      <c r="B684" s="141">
        <v>1999</v>
      </c>
      <c r="C684" s="141" t="s">
        <v>484</v>
      </c>
      <c r="D684" s="141">
        <v>0</v>
      </c>
      <c r="E684" s="141">
        <v>0</v>
      </c>
      <c r="F684" s="141">
        <v>0</v>
      </c>
      <c r="G684" s="141">
        <v>0</v>
      </c>
      <c r="H684" s="141">
        <v>0</v>
      </c>
      <c r="I684" s="141">
        <v>0</v>
      </c>
      <c r="J684" s="141">
        <v>0</v>
      </c>
      <c r="K684" s="141">
        <v>0</v>
      </c>
      <c r="L684" s="141">
        <v>0</v>
      </c>
      <c r="M684" s="141">
        <v>0</v>
      </c>
      <c r="N684" s="141">
        <v>0</v>
      </c>
      <c r="O684" s="141">
        <v>0</v>
      </c>
      <c r="P684" s="141">
        <v>0</v>
      </c>
    </row>
    <row r="685" spans="1:16" ht="12.75">
      <c r="A685" s="141">
        <v>10</v>
      </c>
      <c r="B685" s="141">
        <v>1999</v>
      </c>
      <c r="C685" s="141" t="s">
        <v>485</v>
      </c>
      <c r="D685" s="141">
        <v>0</v>
      </c>
      <c r="E685" s="141">
        <v>0</v>
      </c>
      <c r="F685" s="141">
        <v>0</v>
      </c>
      <c r="G685" s="141">
        <v>0</v>
      </c>
      <c r="H685" s="141">
        <v>0</v>
      </c>
      <c r="I685" s="141">
        <v>0</v>
      </c>
      <c r="J685" s="141">
        <v>0</v>
      </c>
      <c r="K685" s="141">
        <v>0</v>
      </c>
      <c r="L685" s="141">
        <v>0</v>
      </c>
      <c r="M685" s="141">
        <v>0</v>
      </c>
      <c r="N685" s="141">
        <v>0</v>
      </c>
      <c r="O685" s="141">
        <v>0</v>
      </c>
      <c r="P685" s="141">
        <v>0</v>
      </c>
    </row>
    <row r="686" spans="1:16" ht="12.75">
      <c r="A686" s="141">
        <v>10</v>
      </c>
      <c r="B686" s="141">
        <v>1999</v>
      </c>
      <c r="C686" s="141" t="s">
        <v>486</v>
      </c>
      <c r="D686" s="141">
        <v>0</v>
      </c>
      <c r="E686" s="141">
        <v>0</v>
      </c>
      <c r="F686" s="141">
        <v>0</v>
      </c>
      <c r="G686" s="141">
        <v>0</v>
      </c>
      <c r="H686" s="141">
        <v>0</v>
      </c>
      <c r="I686" s="141">
        <v>0</v>
      </c>
      <c r="J686" s="141">
        <v>0</v>
      </c>
      <c r="K686" s="141">
        <v>0</v>
      </c>
      <c r="L686" s="141">
        <v>0</v>
      </c>
      <c r="M686" s="141">
        <v>0</v>
      </c>
      <c r="N686" s="141">
        <v>0</v>
      </c>
      <c r="O686" s="141">
        <v>0</v>
      </c>
      <c r="P686" s="141">
        <v>0</v>
      </c>
    </row>
    <row r="687" spans="1:16" ht="12.75">
      <c r="A687" s="141">
        <v>10</v>
      </c>
      <c r="B687" s="141">
        <v>1999</v>
      </c>
      <c r="C687" s="141" t="s">
        <v>487</v>
      </c>
      <c r="D687" s="141">
        <v>0</v>
      </c>
      <c r="E687" s="141">
        <v>0</v>
      </c>
      <c r="F687" s="141">
        <v>0</v>
      </c>
      <c r="G687" s="141">
        <v>0</v>
      </c>
      <c r="H687" s="141">
        <v>0</v>
      </c>
      <c r="I687" s="141">
        <v>0</v>
      </c>
      <c r="J687" s="141">
        <v>0</v>
      </c>
      <c r="K687" s="141">
        <v>0</v>
      </c>
      <c r="L687" s="141">
        <v>0</v>
      </c>
      <c r="M687" s="141">
        <v>0</v>
      </c>
      <c r="N687" s="141">
        <v>0</v>
      </c>
      <c r="O687" s="141">
        <v>0</v>
      </c>
      <c r="P687" s="141">
        <v>0</v>
      </c>
    </row>
    <row r="688" spans="1:16" ht="12.75">
      <c r="A688" s="141">
        <v>10</v>
      </c>
      <c r="B688" s="141">
        <v>1999</v>
      </c>
      <c r="C688" s="141" t="s">
        <v>488</v>
      </c>
      <c r="D688" s="141">
        <v>0</v>
      </c>
      <c r="E688" s="141">
        <v>0</v>
      </c>
      <c r="F688" s="141">
        <v>0</v>
      </c>
      <c r="G688" s="141">
        <v>0</v>
      </c>
      <c r="H688" s="141">
        <v>0</v>
      </c>
      <c r="I688" s="141">
        <v>0</v>
      </c>
      <c r="J688" s="141">
        <v>0</v>
      </c>
      <c r="K688" s="141">
        <v>0</v>
      </c>
      <c r="L688" s="141">
        <v>0</v>
      </c>
      <c r="M688" s="141">
        <v>0</v>
      </c>
      <c r="N688" s="141">
        <v>0</v>
      </c>
      <c r="O688" s="141">
        <v>0</v>
      </c>
      <c r="P688" s="141">
        <v>0</v>
      </c>
    </row>
    <row r="689" spans="1:16" ht="12.75">
      <c r="A689" s="141">
        <v>10</v>
      </c>
      <c r="B689" s="141">
        <v>1999</v>
      </c>
      <c r="C689" s="141" t="s">
        <v>489</v>
      </c>
      <c r="D689" s="141">
        <v>0</v>
      </c>
      <c r="E689" s="141">
        <v>0</v>
      </c>
      <c r="F689" s="141">
        <v>0</v>
      </c>
      <c r="G689" s="141">
        <v>0</v>
      </c>
      <c r="H689" s="141">
        <v>0</v>
      </c>
      <c r="I689" s="141">
        <v>0</v>
      </c>
      <c r="J689" s="141">
        <v>0</v>
      </c>
      <c r="K689" s="141">
        <v>0</v>
      </c>
      <c r="L689" s="141">
        <v>0</v>
      </c>
      <c r="M689" s="141">
        <v>0</v>
      </c>
      <c r="N689" s="141">
        <v>0</v>
      </c>
      <c r="O689" s="141">
        <v>0</v>
      </c>
      <c r="P689" s="141">
        <v>0</v>
      </c>
    </row>
    <row r="690" spans="1:16" ht="12.75">
      <c r="A690" s="141">
        <v>10</v>
      </c>
      <c r="B690" s="141">
        <v>1999</v>
      </c>
      <c r="C690" s="141" t="s">
        <v>490</v>
      </c>
      <c r="D690" s="141">
        <v>0</v>
      </c>
      <c r="E690" s="141">
        <v>0</v>
      </c>
      <c r="F690" s="141">
        <v>0</v>
      </c>
      <c r="G690" s="141">
        <v>0</v>
      </c>
      <c r="H690" s="141">
        <v>0</v>
      </c>
      <c r="I690" s="141">
        <v>0</v>
      </c>
      <c r="J690" s="141">
        <v>0</v>
      </c>
      <c r="K690" s="141">
        <v>0</v>
      </c>
      <c r="L690" s="141">
        <v>0</v>
      </c>
      <c r="M690" s="141">
        <v>0</v>
      </c>
      <c r="N690" s="141">
        <v>0</v>
      </c>
      <c r="O690" s="141">
        <v>0</v>
      </c>
      <c r="P690" s="141">
        <v>0</v>
      </c>
    </row>
    <row r="691" spans="1:16" ht="12.75">
      <c r="A691" s="141">
        <v>10</v>
      </c>
      <c r="B691" s="141">
        <v>1999</v>
      </c>
      <c r="C691" s="141" t="s">
        <v>491</v>
      </c>
      <c r="D691" s="141">
        <v>0</v>
      </c>
      <c r="E691" s="141">
        <v>0</v>
      </c>
      <c r="F691" s="141">
        <v>0</v>
      </c>
      <c r="G691" s="141">
        <v>0</v>
      </c>
      <c r="H691" s="141">
        <v>0</v>
      </c>
      <c r="I691" s="141">
        <v>0</v>
      </c>
      <c r="J691" s="141">
        <v>0</v>
      </c>
      <c r="K691" s="141">
        <v>0</v>
      </c>
      <c r="L691" s="141">
        <v>0</v>
      </c>
      <c r="M691" s="141">
        <v>0</v>
      </c>
      <c r="N691" s="141">
        <v>0</v>
      </c>
      <c r="O691" s="141">
        <v>0</v>
      </c>
      <c r="P691" s="141">
        <v>0</v>
      </c>
    </row>
    <row r="692" spans="1:16" ht="12.75">
      <c r="A692" s="141">
        <v>10</v>
      </c>
      <c r="B692" s="141">
        <v>1999</v>
      </c>
      <c r="C692" s="141" t="s">
        <v>492</v>
      </c>
      <c r="D692" s="141">
        <v>0</v>
      </c>
      <c r="E692" s="141">
        <v>0</v>
      </c>
      <c r="F692" s="141">
        <v>0</v>
      </c>
      <c r="G692" s="141">
        <v>0</v>
      </c>
      <c r="H692" s="141">
        <v>0</v>
      </c>
      <c r="I692" s="141">
        <v>0</v>
      </c>
      <c r="J692" s="141">
        <v>0</v>
      </c>
      <c r="K692" s="141">
        <v>0</v>
      </c>
      <c r="L692" s="141">
        <v>0</v>
      </c>
      <c r="M692" s="141">
        <v>0</v>
      </c>
      <c r="N692" s="141">
        <v>0</v>
      </c>
      <c r="O692" s="141">
        <v>0</v>
      </c>
      <c r="P692" s="141">
        <v>0</v>
      </c>
    </row>
    <row r="693" spans="1:16" ht="12.75">
      <c r="A693" s="141">
        <v>10</v>
      </c>
      <c r="B693" s="141">
        <v>1999</v>
      </c>
      <c r="C693" s="141" t="s">
        <v>493</v>
      </c>
      <c r="D693" s="141">
        <v>0</v>
      </c>
      <c r="E693" s="141">
        <v>0</v>
      </c>
      <c r="F693" s="141">
        <v>0</v>
      </c>
      <c r="G693" s="141">
        <v>0</v>
      </c>
      <c r="H693" s="141">
        <v>0</v>
      </c>
      <c r="I693" s="141">
        <v>0</v>
      </c>
      <c r="J693" s="141">
        <v>0</v>
      </c>
      <c r="K693" s="141">
        <v>0</v>
      </c>
      <c r="L693" s="141">
        <v>0</v>
      </c>
      <c r="M693" s="141">
        <v>0</v>
      </c>
      <c r="N693" s="141">
        <v>0</v>
      </c>
      <c r="O693" s="141">
        <v>0</v>
      </c>
      <c r="P693" s="141">
        <v>0</v>
      </c>
    </row>
    <row r="694" spans="1:16" ht="12.75">
      <c r="A694" s="141">
        <v>10</v>
      </c>
      <c r="B694" s="141">
        <v>1999</v>
      </c>
      <c r="C694" s="141" t="s">
        <v>494</v>
      </c>
      <c r="D694" s="141">
        <v>0</v>
      </c>
      <c r="E694" s="141">
        <v>0</v>
      </c>
      <c r="F694" s="141">
        <v>0</v>
      </c>
      <c r="G694" s="141">
        <v>0</v>
      </c>
      <c r="H694" s="141">
        <v>0</v>
      </c>
      <c r="I694" s="141">
        <v>0</v>
      </c>
      <c r="J694" s="141">
        <v>0</v>
      </c>
      <c r="K694" s="141">
        <v>0</v>
      </c>
      <c r="L694" s="141">
        <v>0</v>
      </c>
      <c r="M694" s="141">
        <v>0</v>
      </c>
      <c r="N694" s="141">
        <v>0</v>
      </c>
      <c r="O694" s="141">
        <v>0</v>
      </c>
      <c r="P694" s="141">
        <v>0</v>
      </c>
    </row>
    <row r="695" spans="1:16" ht="12.75">
      <c r="A695" s="141">
        <v>10</v>
      </c>
      <c r="B695" s="141">
        <v>1999</v>
      </c>
      <c r="C695" s="141" t="s">
        <v>495</v>
      </c>
      <c r="D695" s="141">
        <v>0</v>
      </c>
      <c r="E695" s="141">
        <v>0</v>
      </c>
      <c r="F695" s="141">
        <v>0</v>
      </c>
      <c r="G695" s="141">
        <v>0</v>
      </c>
      <c r="H695" s="141">
        <v>0</v>
      </c>
      <c r="I695" s="141">
        <v>0</v>
      </c>
      <c r="J695" s="141">
        <v>0</v>
      </c>
      <c r="K695" s="141">
        <v>0</v>
      </c>
      <c r="L695" s="141">
        <v>0</v>
      </c>
      <c r="M695" s="141">
        <v>0</v>
      </c>
      <c r="N695" s="141">
        <v>0</v>
      </c>
      <c r="O695" s="141">
        <v>0</v>
      </c>
      <c r="P695" s="141">
        <v>0</v>
      </c>
    </row>
    <row r="696" spans="1:16" ht="12.75">
      <c r="A696" s="141">
        <v>10</v>
      </c>
      <c r="B696" s="141">
        <v>1999</v>
      </c>
      <c r="C696" s="141" t="s">
        <v>496</v>
      </c>
      <c r="D696" s="141">
        <v>0</v>
      </c>
      <c r="E696" s="141">
        <v>0</v>
      </c>
      <c r="F696" s="141">
        <v>0</v>
      </c>
      <c r="G696" s="141">
        <v>0</v>
      </c>
      <c r="H696" s="141">
        <v>0</v>
      </c>
      <c r="I696" s="141">
        <v>0</v>
      </c>
      <c r="J696" s="141">
        <v>0</v>
      </c>
      <c r="K696" s="141">
        <v>0</v>
      </c>
      <c r="L696" s="141">
        <v>0</v>
      </c>
      <c r="M696" s="141">
        <v>0</v>
      </c>
      <c r="N696" s="141">
        <v>0</v>
      </c>
      <c r="O696" s="141">
        <v>0</v>
      </c>
      <c r="P696" s="141">
        <v>0</v>
      </c>
    </row>
    <row r="697" spans="1:16" ht="12.75">
      <c r="A697" s="141">
        <v>10</v>
      </c>
      <c r="B697" s="141">
        <v>1999</v>
      </c>
      <c r="C697" s="141" t="s">
        <v>497</v>
      </c>
      <c r="D697" s="141">
        <v>0</v>
      </c>
      <c r="E697" s="141">
        <v>0</v>
      </c>
      <c r="F697" s="141">
        <v>0</v>
      </c>
      <c r="G697" s="141">
        <v>0</v>
      </c>
      <c r="H697" s="141">
        <v>0</v>
      </c>
      <c r="I697" s="141">
        <v>0</v>
      </c>
      <c r="J697" s="141">
        <v>0</v>
      </c>
      <c r="K697" s="141">
        <v>0</v>
      </c>
      <c r="L697" s="141">
        <v>0</v>
      </c>
      <c r="M697" s="141">
        <v>0</v>
      </c>
      <c r="N697" s="141">
        <v>0</v>
      </c>
      <c r="O697" s="141">
        <v>0</v>
      </c>
      <c r="P697" s="141">
        <v>0</v>
      </c>
    </row>
    <row r="698" spans="1:16" ht="12.75">
      <c r="A698" s="141">
        <v>10</v>
      </c>
      <c r="B698" s="141">
        <v>1999</v>
      </c>
      <c r="C698" s="141" t="s">
        <v>498</v>
      </c>
      <c r="D698" s="141">
        <v>0</v>
      </c>
      <c r="E698" s="141">
        <v>0</v>
      </c>
      <c r="F698" s="141">
        <v>0</v>
      </c>
      <c r="G698" s="141">
        <v>0</v>
      </c>
      <c r="H698" s="141">
        <v>0</v>
      </c>
      <c r="I698" s="141">
        <v>0</v>
      </c>
      <c r="J698" s="141">
        <v>0</v>
      </c>
      <c r="K698" s="141">
        <v>0</v>
      </c>
      <c r="L698" s="141">
        <v>0</v>
      </c>
      <c r="M698" s="141">
        <v>0</v>
      </c>
      <c r="N698" s="141">
        <v>0</v>
      </c>
      <c r="O698" s="141">
        <v>0</v>
      </c>
      <c r="P698" s="141">
        <v>0</v>
      </c>
    </row>
    <row r="699" spans="1:16" ht="12.75">
      <c r="A699" s="141">
        <v>10</v>
      </c>
      <c r="B699" s="141">
        <v>1999</v>
      </c>
      <c r="C699" s="141" t="s">
        <v>499</v>
      </c>
      <c r="D699" s="141">
        <v>0</v>
      </c>
      <c r="E699" s="141">
        <v>0</v>
      </c>
      <c r="F699" s="141">
        <v>0</v>
      </c>
      <c r="G699" s="141">
        <v>0</v>
      </c>
      <c r="H699" s="141">
        <v>0</v>
      </c>
      <c r="I699" s="141">
        <v>0</v>
      </c>
      <c r="J699" s="141">
        <v>0</v>
      </c>
      <c r="K699" s="141">
        <v>0</v>
      </c>
      <c r="L699" s="141">
        <v>0</v>
      </c>
      <c r="M699" s="141">
        <v>0</v>
      </c>
      <c r="N699" s="141">
        <v>0</v>
      </c>
      <c r="O699" s="141">
        <v>0</v>
      </c>
      <c r="P699" s="141">
        <v>0</v>
      </c>
    </row>
    <row r="700" spans="1:16" ht="12.75">
      <c r="A700" s="141">
        <v>10</v>
      </c>
      <c r="B700" s="141">
        <v>1999</v>
      </c>
      <c r="C700" s="141" t="s">
        <v>402</v>
      </c>
      <c r="D700" s="141">
        <v>0</v>
      </c>
      <c r="E700" s="141">
        <v>0</v>
      </c>
      <c r="F700" s="141">
        <v>0</v>
      </c>
      <c r="G700" s="141">
        <v>0</v>
      </c>
      <c r="H700" s="141">
        <v>0</v>
      </c>
      <c r="I700" s="141">
        <v>0</v>
      </c>
      <c r="J700" s="141">
        <v>0</v>
      </c>
      <c r="K700" s="141">
        <v>0</v>
      </c>
      <c r="L700" s="141">
        <v>0</v>
      </c>
      <c r="M700" s="141">
        <v>0</v>
      </c>
      <c r="N700" s="141">
        <v>0</v>
      </c>
      <c r="O700" s="141">
        <v>0</v>
      </c>
      <c r="P700" s="141">
        <v>0</v>
      </c>
    </row>
    <row r="701" spans="1:16" ht="12.75">
      <c r="A701" s="141">
        <v>10</v>
      </c>
      <c r="B701" s="141">
        <v>1999</v>
      </c>
      <c r="C701" s="141" t="s">
        <v>403</v>
      </c>
      <c r="D701" s="141">
        <v>0</v>
      </c>
      <c r="E701" s="141">
        <v>0</v>
      </c>
      <c r="F701" s="141">
        <v>0</v>
      </c>
      <c r="G701" s="141">
        <v>0</v>
      </c>
      <c r="H701" s="141">
        <v>0</v>
      </c>
      <c r="I701" s="141">
        <v>0</v>
      </c>
      <c r="J701" s="141">
        <v>0</v>
      </c>
      <c r="K701" s="141">
        <v>0</v>
      </c>
      <c r="L701" s="141">
        <v>0</v>
      </c>
      <c r="M701" s="141">
        <v>0</v>
      </c>
      <c r="N701" s="141">
        <v>0</v>
      </c>
      <c r="O701" s="141">
        <v>0</v>
      </c>
      <c r="P701" s="141">
        <v>0</v>
      </c>
    </row>
    <row r="702" spans="1:16" ht="12.75">
      <c r="A702" s="141">
        <v>10</v>
      </c>
      <c r="B702" s="141">
        <v>1999</v>
      </c>
      <c r="C702" s="141" t="s">
        <v>404</v>
      </c>
      <c r="D702" s="141">
        <v>0</v>
      </c>
      <c r="E702" s="141">
        <v>0</v>
      </c>
      <c r="F702" s="141">
        <v>0</v>
      </c>
      <c r="G702" s="141">
        <v>0</v>
      </c>
      <c r="H702" s="141">
        <v>0</v>
      </c>
      <c r="I702" s="141">
        <v>0</v>
      </c>
      <c r="J702" s="141">
        <v>0</v>
      </c>
      <c r="K702" s="141">
        <v>0</v>
      </c>
      <c r="L702" s="141">
        <v>0</v>
      </c>
      <c r="M702" s="141">
        <v>0</v>
      </c>
      <c r="N702" s="141">
        <v>0</v>
      </c>
      <c r="O702" s="141">
        <v>0</v>
      </c>
      <c r="P702" s="141">
        <v>0</v>
      </c>
    </row>
    <row r="703" spans="1:16" ht="12.75">
      <c r="A703" s="141">
        <v>10</v>
      </c>
      <c r="B703" s="141">
        <v>1999</v>
      </c>
      <c r="C703" s="141" t="s">
        <v>405</v>
      </c>
      <c r="D703" s="141">
        <v>0</v>
      </c>
      <c r="E703" s="141">
        <v>0</v>
      </c>
      <c r="F703" s="141">
        <v>0</v>
      </c>
      <c r="G703" s="141">
        <v>0</v>
      </c>
      <c r="H703" s="141">
        <v>0</v>
      </c>
      <c r="I703" s="141">
        <v>0</v>
      </c>
      <c r="J703" s="141">
        <v>0</v>
      </c>
      <c r="K703" s="141">
        <v>0</v>
      </c>
      <c r="L703" s="141">
        <v>0</v>
      </c>
      <c r="M703" s="141">
        <v>0</v>
      </c>
      <c r="N703" s="141">
        <v>0</v>
      </c>
      <c r="O703" s="141">
        <v>0</v>
      </c>
      <c r="P703" s="141">
        <v>0</v>
      </c>
    </row>
    <row r="704" spans="1:16" ht="12.75">
      <c r="A704" s="141">
        <v>10</v>
      </c>
      <c r="B704" s="141">
        <v>1999</v>
      </c>
      <c r="C704" s="141" t="s">
        <v>406</v>
      </c>
      <c r="D704" s="141">
        <v>0</v>
      </c>
      <c r="E704" s="141">
        <v>0</v>
      </c>
      <c r="F704" s="141">
        <v>0</v>
      </c>
      <c r="G704" s="141">
        <v>0</v>
      </c>
      <c r="H704" s="141">
        <v>0</v>
      </c>
      <c r="I704" s="141">
        <v>0</v>
      </c>
      <c r="J704" s="141">
        <v>0</v>
      </c>
      <c r="K704" s="141">
        <v>0</v>
      </c>
      <c r="L704" s="141">
        <v>0</v>
      </c>
      <c r="M704" s="141">
        <v>0</v>
      </c>
      <c r="N704" s="141">
        <v>0</v>
      </c>
      <c r="O704" s="141">
        <v>0</v>
      </c>
      <c r="P704" s="141">
        <v>0</v>
      </c>
    </row>
    <row r="705" spans="1:16" ht="12.75">
      <c r="A705" s="141">
        <v>10</v>
      </c>
      <c r="B705" s="141">
        <v>1999</v>
      </c>
      <c r="C705" s="141" t="s">
        <v>407</v>
      </c>
      <c r="D705" s="141">
        <v>0</v>
      </c>
      <c r="E705" s="141">
        <v>0</v>
      </c>
      <c r="F705" s="141">
        <v>0</v>
      </c>
      <c r="G705" s="141">
        <v>0</v>
      </c>
      <c r="H705" s="141">
        <v>0</v>
      </c>
      <c r="I705" s="141">
        <v>0</v>
      </c>
      <c r="J705" s="141">
        <v>0</v>
      </c>
      <c r="K705" s="141">
        <v>0</v>
      </c>
      <c r="L705" s="141">
        <v>0</v>
      </c>
      <c r="M705" s="141">
        <v>0</v>
      </c>
      <c r="N705" s="141">
        <v>0</v>
      </c>
      <c r="O705" s="141">
        <v>0</v>
      </c>
      <c r="P705" s="141">
        <v>0</v>
      </c>
    </row>
    <row r="706" spans="1:16" ht="12.75">
      <c r="A706" s="141">
        <v>12</v>
      </c>
      <c r="B706" s="141">
        <v>1999</v>
      </c>
      <c r="C706" s="141" t="s">
        <v>408</v>
      </c>
      <c r="D706" s="141">
        <v>0</v>
      </c>
      <c r="E706" s="141">
        <v>0</v>
      </c>
      <c r="F706" s="141">
        <v>0</v>
      </c>
      <c r="G706" s="141">
        <v>0</v>
      </c>
      <c r="H706" s="141">
        <v>0</v>
      </c>
      <c r="I706" s="141">
        <v>0</v>
      </c>
      <c r="J706" s="141">
        <v>0</v>
      </c>
      <c r="K706" s="141">
        <v>0</v>
      </c>
      <c r="L706" s="141">
        <v>0</v>
      </c>
      <c r="M706" s="141">
        <v>0</v>
      </c>
      <c r="N706" s="141">
        <v>0</v>
      </c>
      <c r="O706" s="141">
        <v>0</v>
      </c>
      <c r="P706" s="141">
        <v>0</v>
      </c>
    </row>
    <row r="707" spans="1:16" ht="12.75">
      <c r="A707" s="141">
        <v>10</v>
      </c>
      <c r="B707" s="141">
        <v>1999</v>
      </c>
      <c r="C707" s="141" t="s">
        <v>409</v>
      </c>
      <c r="D707" s="141">
        <v>0</v>
      </c>
      <c r="E707" s="141">
        <v>0</v>
      </c>
      <c r="F707" s="141">
        <v>0</v>
      </c>
      <c r="G707" s="141">
        <v>0</v>
      </c>
      <c r="H707" s="141">
        <v>0</v>
      </c>
      <c r="I707" s="141">
        <v>0</v>
      </c>
      <c r="J707" s="141">
        <v>0</v>
      </c>
      <c r="K707" s="141">
        <v>0</v>
      </c>
      <c r="L707" s="141">
        <v>0</v>
      </c>
      <c r="M707" s="141">
        <v>0</v>
      </c>
      <c r="N707" s="141">
        <v>0</v>
      </c>
      <c r="O707" s="141">
        <v>0</v>
      </c>
      <c r="P707" s="141">
        <v>0</v>
      </c>
    </row>
    <row r="708" spans="1:16" ht="12.75">
      <c r="A708" s="141">
        <v>10</v>
      </c>
      <c r="B708" s="141">
        <v>1999</v>
      </c>
      <c r="C708" s="141" t="s">
        <v>410</v>
      </c>
      <c r="D708" s="141">
        <v>0</v>
      </c>
      <c r="E708" s="141">
        <v>0</v>
      </c>
      <c r="F708" s="141">
        <v>0</v>
      </c>
      <c r="G708" s="141">
        <v>0</v>
      </c>
      <c r="H708" s="141">
        <v>0</v>
      </c>
      <c r="I708" s="141">
        <v>0</v>
      </c>
      <c r="J708" s="141">
        <v>0</v>
      </c>
      <c r="K708" s="141">
        <v>0</v>
      </c>
      <c r="L708" s="141">
        <v>0</v>
      </c>
      <c r="M708" s="141">
        <v>0</v>
      </c>
      <c r="N708" s="141">
        <v>0</v>
      </c>
      <c r="O708" s="141">
        <v>0</v>
      </c>
      <c r="P708" s="141">
        <v>0</v>
      </c>
    </row>
    <row r="709" spans="1:16" ht="12.75">
      <c r="A709" s="141">
        <v>10</v>
      </c>
      <c r="B709" s="141">
        <v>1999</v>
      </c>
      <c r="C709" s="141" t="s">
        <v>411</v>
      </c>
      <c r="D709" s="141">
        <v>0</v>
      </c>
      <c r="E709" s="141">
        <v>0</v>
      </c>
      <c r="F709" s="141">
        <v>0</v>
      </c>
      <c r="G709" s="141">
        <v>0</v>
      </c>
      <c r="H709" s="141">
        <v>0</v>
      </c>
      <c r="I709" s="141">
        <v>0</v>
      </c>
      <c r="J709" s="141">
        <v>0</v>
      </c>
      <c r="K709" s="141">
        <v>0</v>
      </c>
      <c r="L709" s="141">
        <v>0</v>
      </c>
      <c r="M709" s="141">
        <v>0</v>
      </c>
      <c r="N709" s="141">
        <v>0</v>
      </c>
      <c r="O709" s="141">
        <v>0</v>
      </c>
      <c r="P709" s="141">
        <v>0</v>
      </c>
    </row>
    <row r="710" spans="1:16" ht="12.75">
      <c r="A710" s="141">
        <v>10</v>
      </c>
      <c r="B710" s="141">
        <v>1999</v>
      </c>
      <c r="C710" s="141" t="s">
        <v>412</v>
      </c>
      <c r="D710" s="141">
        <v>0</v>
      </c>
      <c r="E710" s="141">
        <v>0</v>
      </c>
      <c r="F710" s="141">
        <v>0</v>
      </c>
      <c r="G710" s="141">
        <v>0</v>
      </c>
      <c r="H710" s="141">
        <v>0</v>
      </c>
      <c r="I710" s="141">
        <v>0</v>
      </c>
      <c r="J710" s="141">
        <v>0</v>
      </c>
      <c r="K710" s="141">
        <v>0</v>
      </c>
      <c r="L710" s="141">
        <v>0</v>
      </c>
      <c r="M710" s="141">
        <v>0</v>
      </c>
      <c r="N710" s="141">
        <v>0</v>
      </c>
      <c r="O710" s="141">
        <v>0</v>
      </c>
      <c r="P710" s="141">
        <v>0</v>
      </c>
    </row>
    <row r="711" spans="1:16" ht="12.75">
      <c r="A711" s="141">
        <v>10</v>
      </c>
      <c r="B711" s="141">
        <v>1999</v>
      </c>
      <c r="C711" s="141" t="s">
        <v>413</v>
      </c>
      <c r="D711" s="141">
        <v>0</v>
      </c>
      <c r="E711" s="141">
        <v>0</v>
      </c>
      <c r="F711" s="141">
        <v>0</v>
      </c>
      <c r="G711" s="141">
        <v>0</v>
      </c>
      <c r="H711" s="141">
        <v>0</v>
      </c>
      <c r="I711" s="141">
        <v>0</v>
      </c>
      <c r="J711" s="141">
        <v>0</v>
      </c>
      <c r="K711" s="141">
        <v>0</v>
      </c>
      <c r="L711" s="141">
        <v>0</v>
      </c>
      <c r="M711" s="141">
        <v>0</v>
      </c>
      <c r="N711" s="141">
        <v>0</v>
      </c>
      <c r="O711" s="141">
        <v>0</v>
      </c>
      <c r="P711" s="141">
        <v>0</v>
      </c>
    </row>
    <row r="712" spans="1:16" ht="12.75">
      <c r="A712" s="141">
        <v>10</v>
      </c>
      <c r="B712" s="141">
        <v>1999</v>
      </c>
      <c r="C712" s="141" t="s">
        <v>414</v>
      </c>
      <c r="D712" s="141">
        <v>0</v>
      </c>
      <c r="E712" s="141">
        <v>0</v>
      </c>
      <c r="F712" s="141">
        <v>0</v>
      </c>
      <c r="G712" s="141">
        <v>0</v>
      </c>
      <c r="H712" s="141">
        <v>0</v>
      </c>
      <c r="I712" s="141">
        <v>0</v>
      </c>
      <c r="J712" s="141">
        <v>0</v>
      </c>
      <c r="K712" s="141">
        <v>0</v>
      </c>
      <c r="L712" s="141">
        <v>0</v>
      </c>
      <c r="M712" s="141">
        <v>0</v>
      </c>
      <c r="N712" s="141">
        <v>0</v>
      </c>
      <c r="O712" s="141">
        <v>0</v>
      </c>
      <c r="P712" s="141">
        <v>0</v>
      </c>
    </row>
    <row r="713" spans="1:16" ht="12.75">
      <c r="A713" s="141">
        <v>10</v>
      </c>
      <c r="B713" s="141">
        <v>1999</v>
      </c>
      <c r="C713" s="141" t="s">
        <v>415</v>
      </c>
      <c r="D713" s="141">
        <v>0</v>
      </c>
      <c r="E713" s="141">
        <v>0</v>
      </c>
      <c r="F713" s="141">
        <v>0</v>
      </c>
      <c r="G713" s="141">
        <v>0</v>
      </c>
      <c r="H713" s="141">
        <v>0</v>
      </c>
      <c r="I713" s="141">
        <v>0</v>
      </c>
      <c r="J713" s="141">
        <v>0</v>
      </c>
      <c r="K713" s="141">
        <v>0</v>
      </c>
      <c r="L713" s="141">
        <v>0</v>
      </c>
      <c r="M713" s="141">
        <v>0</v>
      </c>
      <c r="N713" s="141">
        <v>0</v>
      </c>
      <c r="O713" s="141">
        <v>0</v>
      </c>
      <c r="P713" s="141">
        <v>0</v>
      </c>
    </row>
    <row r="714" spans="1:16" ht="12.75">
      <c r="A714" s="141">
        <v>10</v>
      </c>
      <c r="B714" s="141">
        <v>1999</v>
      </c>
      <c r="C714" s="141" t="s">
        <v>416</v>
      </c>
      <c r="D714" s="141">
        <v>0</v>
      </c>
      <c r="E714" s="141">
        <v>0</v>
      </c>
      <c r="F714" s="141">
        <v>0</v>
      </c>
      <c r="G714" s="141">
        <v>0</v>
      </c>
      <c r="H714" s="141">
        <v>0</v>
      </c>
      <c r="I714" s="141">
        <v>0</v>
      </c>
      <c r="J714" s="141">
        <v>0</v>
      </c>
      <c r="K714" s="141">
        <v>0</v>
      </c>
      <c r="L714" s="141">
        <v>0</v>
      </c>
      <c r="M714" s="141">
        <v>0</v>
      </c>
      <c r="N714" s="141">
        <v>0</v>
      </c>
      <c r="O714" s="141">
        <v>0</v>
      </c>
      <c r="P714" s="141">
        <v>0</v>
      </c>
    </row>
    <row r="715" spans="1:16" ht="12.75">
      <c r="A715" s="141">
        <v>10</v>
      </c>
      <c r="B715" s="141">
        <v>1999</v>
      </c>
      <c r="C715" s="141" t="s">
        <v>417</v>
      </c>
      <c r="D715" s="141">
        <v>0</v>
      </c>
      <c r="E715" s="141">
        <v>0</v>
      </c>
      <c r="F715" s="141">
        <v>0</v>
      </c>
      <c r="G715" s="141">
        <v>0</v>
      </c>
      <c r="H715" s="141">
        <v>0</v>
      </c>
      <c r="I715" s="141">
        <v>0</v>
      </c>
      <c r="J715" s="141">
        <v>0</v>
      </c>
      <c r="K715" s="141">
        <v>0</v>
      </c>
      <c r="L715" s="141">
        <v>0</v>
      </c>
      <c r="M715" s="141">
        <v>0</v>
      </c>
      <c r="N715" s="141">
        <v>0</v>
      </c>
      <c r="O715" s="141">
        <v>0</v>
      </c>
      <c r="P715" s="141">
        <v>0</v>
      </c>
    </row>
    <row r="716" spans="1:16" ht="12.75">
      <c r="A716" s="141">
        <v>10</v>
      </c>
      <c r="B716" s="141">
        <v>1999</v>
      </c>
      <c r="C716" s="141" t="s">
        <v>418</v>
      </c>
      <c r="D716" s="141">
        <v>0</v>
      </c>
      <c r="E716" s="141">
        <v>0</v>
      </c>
      <c r="F716" s="141">
        <v>0</v>
      </c>
      <c r="G716" s="141">
        <v>0</v>
      </c>
      <c r="H716" s="141">
        <v>0</v>
      </c>
      <c r="I716" s="141">
        <v>0</v>
      </c>
      <c r="J716" s="141">
        <v>0</v>
      </c>
      <c r="K716" s="141">
        <v>0</v>
      </c>
      <c r="L716" s="141">
        <v>0</v>
      </c>
      <c r="M716" s="141">
        <v>0</v>
      </c>
      <c r="N716" s="141">
        <v>0</v>
      </c>
      <c r="O716" s="141">
        <v>0</v>
      </c>
      <c r="P716" s="141">
        <v>0</v>
      </c>
    </row>
    <row r="717" spans="1:16" ht="12.75">
      <c r="A717" s="141">
        <v>10</v>
      </c>
      <c r="B717" s="141">
        <v>1999</v>
      </c>
      <c r="C717" s="141" t="s">
        <v>419</v>
      </c>
      <c r="D717" s="141">
        <v>0</v>
      </c>
      <c r="E717" s="141">
        <v>0</v>
      </c>
      <c r="F717" s="141">
        <v>0</v>
      </c>
      <c r="G717" s="141">
        <v>0</v>
      </c>
      <c r="H717" s="141">
        <v>0</v>
      </c>
      <c r="I717" s="141">
        <v>0</v>
      </c>
      <c r="J717" s="141">
        <v>0</v>
      </c>
      <c r="K717" s="141">
        <v>0</v>
      </c>
      <c r="L717" s="141">
        <v>0</v>
      </c>
      <c r="M717" s="141">
        <v>0</v>
      </c>
      <c r="N717" s="141">
        <v>0</v>
      </c>
      <c r="O717" s="141">
        <v>0</v>
      </c>
      <c r="P717" s="141">
        <v>0</v>
      </c>
    </row>
    <row r="718" spans="1:16" ht="12.75">
      <c r="A718" s="141">
        <v>10</v>
      </c>
      <c r="B718" s="141">
        <v>1999</v>
      </c>
      <c r="C718" s="141" t="s">
        <v>420</v>
      </c>
      <c r="D718" s="141">
        <v>0</v>
      </c>
      <c r="E718" s="141">
        <v>0</v>
      </c>
      <c r="F718" s="141">
        <v>0</v>
      </c>
      <c r="G718" s="141">
        <v>0</v>
      </c>
      <c r="H718" s="141">
        <v>0</v>
      </c>
      <c r="I718" s="141">
        <v>0</v>
      </c>
      <c r="J718" s="141">
        <v>0</v>
      </c>
      <c r="K718" s="141">
        <v>0</v>
      </c>
      <c r="L718" s="141">
        <v>0</v>
      </c>
      <c r="M718" s="141">
        <v>0</v>
      </c>
      <c r="N718" s="141">
        <v>0</v>
      </c>
      <c r="O718" s="141">
        <v>0</v>
      </c>
      <c r="P718" s="141">
        <v>0</v>
      </c>
    </row>
    <row r="719" spans="1:16" ht="12.75">
      <c r="A719" s="141">
        <v>10</v>
      </c>
      <c r="B719" s="141">
        <v>1999</v>
      </c>
      <c r="C719" s="141" t="s">
        <v>421</v>
      </c>
      <c r="D719" s="141">
        <v>0</v>
      </c>
      <c r="E719" s="141">
        <v>0</v>
      </c>
      <c r="F719" s="141">
        <v>0</v>
      </c>
      <c r="G719" s="141">
        <v>0</v>
      </c>
      <c r="H719" s="141">
        <v>0</v>
      </c>
      <c r="I719" s="141">
        <v>0</v>
      </c>
      <c r="J719" s="141">
        <v>0</v>
      </c>
      <c r="K719" s="141">
        <v>0</v>
      </c>
      <c r="L719" s="141">
        <v>0</v>
      </c>
      <c r="M719" s="141">
        <v>0</v>
      </c>
      <c r="N719" s="141">
        <v>0</v>
      </c>
      <c r="O719" s="141">
        <v>0</v>
      </c>
      <c r="P719" s="141">
        <v>0</v>
      </c>
    </row>
    <row r="720" spans="1:16" ht="12.75">
      <c r="A720" s="141">
        <v>10</v>
      </c>
      <c r="B720" s="141">
        <v>1999</v>
      </c>
      <c r="C720" s="141" t="s">
        <v>422</v>
      </c>
      <c r="D720" s="141">
        <v>0</v>
      </c>
      <c r="E720" s="141">
        <v>0</v>
      </c>
      <c r="F720" s="141">
        <v>0</v>
      </c>
      <c r="G720" s="141">
        <v>0</v>
      </c>
      <c r="H720" s="141">
        <v>0</v>
      </c>
      <c r="I720" s="141">
        <v>0</v>
      </c>
      <c r="J720" s="141">
        <v>0</v>
      </c>
      <c r="K720" s="141">
        <v>0</v>
      </c>
      <c r="L720" s="141">
        <v>0</v>
      </c>
      <c r="M720" s="141">
        <v>0</v>
      </c>
      <c r="N720" s="141">
        <v>0</v>
      </c>
      <c r="O720" s="141">
        <v>0</v>
      </c>
      <c r="P720" s="141">
        <v>0</v>
      </c>
    </row>
    <row r="721" spans="1:16" ht="12.75">
      <c r="A721" s="141">
        <v>10</v>
      </c>
      <c r="B721" s="141">
        <v>1999</v>
      </c>
      <c r="C721" s="141" t="s">
        <v>423</v>
      </c>
      <c r="D721" s="141">
        <v>0</v>
      </c>
      <c r="E721" s="141">
        <v>0</v>
      </c>
      <c r="F721" s="141">
        <v>0</v>
      </c>
      <c r="G721" s="141">
        <v>0</v>
      </c>
      <c r="H721" s="141">
        <v>0</v>
      </c>
      <c r="I721" s="141">
        <v>0</v>
      </c>
      <c r="J721" s="141">
        <v>0</v>
      </c>
      <c r="K721" s="141">
        <v>0</v>
      </c>
      <c r="L721" s="141">
        <v>0</v>
      </c>
      <c r="M721" s="141">
        <v>0</v>
      </c>
      <c r="N721" s="141">
        <v>0</v>
      </c>
      <c r="O721" s="141">
        <v>0</v>
      </c>
      <c r="P721" s="141">
        <v>0</v>
      </c>
    </row>
    <row r="722" spans="1:16" ht="12.75">
      <c r="A722" s="141">
        <v>10</v>
      </c>
      <c r="B722" s="141">
        <v>1999</v>
      </c>
      <c r="C722" s="141" t="s">
        <v>424</v>
      </c>
      <c r="D722" s="141">
        <v>0</v>
      </c>
      <c r="E722" s="141">
        <v>0</v>
      </c>
      <c r="F722" s="141">
        <v>0</v>
      </c>
      <c r="G722" s="141">
        <v>0</v>
      </c>
      <c r="H722" s="141">
        <v>0</v>
      </c>
      <c r="I722" s="141">
        <v>0</v>
      </c>
      <c r="J722" s="141">
        <v>0</v>
      </c>
      <c r="K722" s="141">
        <v>0</v>
      </c>
      <c r="L722" s="141">
        <v>0</v>
      </c>
      <c r="M722" s="141">
        <v>0</v>
      </c>
      <c r="N722" s="141">
        <v>0</v>
      </c>
      <c r="O722" s="141">
        <v>0</v>
      </c>
      <c r="P722" s="141">
        <v>0</v>
      </c>
    </row>
    <row r="723" spans="1:16" ht="12.75">
      <c r="A723" s="141">
        <v>10</v>
      </c>
      <c r="B723" s="141">
        <v>1999</v>
      </c>
      <c r="C723" s="141" t="s">
        <v>425</v>
      </c>
      <c r="D723" s="141">
        <v>0</v>
      </c>
      <c r="E723" s="141">
        <v>0</v>
      </c>
      <c r="F723" s="141">
        <v>0</v>
      </c>
      <c r="G723" s="141">
        <v>0</v>
      </c>
      <c r="H723" s="141">
        <v>0</v>
      </c>
      <c r="I723" s="141">
        <v>0</v>
      </c>
      <c r="J723" s="141">
        <v>0</v>
      </c>
      <c r="K723" s="141">
        <v>0</v>
      </c>
      <c r="L723" s="141">
        <v>0</v>
      </c>
      <c r="M723" s="141">
        <v>0</v>
      </c>
      <c r="N723" s="141">
        <v>0</v>
      </c>
      <c r="O723" s="141">
        <v>0</v>
      </c>
      <c r="P723" s="141">
        <v>0</v>
      </c>
    </row>
    <row r="724" spans="1:16" ht="12.75">
      <c r="A724" s="141">
        <v>10</v>
      </c>
      <c r="B724" s="141">
        <v>1999</v>
      </c>
      <c r="C724" s="141" t="s">
        <v>426</v>
      </c>
      <c r="D724" s="141">
        <v>0</v>
      </c>
      <c r="E724" s="141">
        <v>0</v>
      </c>
      <c r="F724" s="141">
        <v>0</v>
      </c>
      <c r="G724" s="141">
        <v>0</v>
      </c>
      <c r="H724" s="141">
        <v>0</v>
      </c>
      <c r="I724" s="141">
        <v>0</v>
      </c>
      <c r="J724" s="141">
        <v>0</v>
      </c>
      <c r="K724" s="141">
        <v>0</v>
      </c>
      <c r="L724" s="141">
        <v>0</v>
      </c>
      <c r="M724" s="141">
        <v>0</v>
      </c>
      <c r="N724" s="141">
        <v>0</v>
      </c>
      <c r="O724" s="141">
        <v>0</v>
      </c>
      <c r="P724" s="141">
        <v>0</v>
      </c>
    </row>
    <row r="725" spans="1:16" ht="12.75">
      <c r="A725" s="141">
        <v>10</v>
      </c>
      <c r="B725" s="141">
        <v>1999</v>
      </c>
      <c r="C725" s="141" t="s">
        <v>427</v>
      </c>
      <c r="D725" s="141">
        <v>0</v>
      </c>
      <c r="E725" s="141">
        <v>0</v>
      </c>
      <c r="F725" s="141">
        <v>0</v>
      </c>
      <c r="G725" s="141">
        <v>0</v>
      </c>
      <c r="H725" s="141">
        <v>0</v>
      </c>
      <c r="I725" s="141">
        <v>0</v>
      </c>
      <c r="J725" s="141">
        <v>0</v>
      </c>
      <c r="K725" s="141">
        <v>0</v>
      </c>
      <c r="L725" s="141">
        <v>0</v>
      </c>
      <c r="M725" s="141">
        <v>0</v>
      </c>
      <c r="N725" s="141">
        <v>0</v>
      </c>
      <c r="O725" s="141">
        <v>0</v>
      </c>
      <c r="P725" s="141">
        <v>0</v>
      </c>
    </row>
    <row r="726" spans="1:16" ht="12.75">
      <c r="A726" s="141">
        <v>10</v>
      </c>
      <c r="B726" s="141">
        <v>1999</v>
      </c>
      <c r="C726" s="141" t="s">
        <v>428</v>
      </c>
      <c r="D726" s="141">
        <v>0</v>
      </c>
      <c r="E726" s="141">
        <v>0</v>
      </c>
      <c r="F726" s="141">
        <v>0</v>
      </c>
      <c r="G726" s="141">
        <v>0</v>
      </c>
      <c r="H726" s="141">
        <v>0</v>
      </c>
      <c r="I726" s="141">
        <v>0</v>
      </c>
      <c r="J726" s="141">
        <v>0</v>
      </c>
      <c r="K726" s="141">
        <v>0</v>
      </c>
      <c r="L726" s="141">
        <v>0</v>
      </c>
      <c r="M726" s="141">
        <v>0</v>
      </c>
      <c r="N726" s="141">
        <v>0</v>
      </c>
      <c r="O726" s="141">
        <v>0</v>
      </c>
      <c r="P726" s="141">
        <v>0</v>
      </c>
    </row>
    <row r="727" spans="1:16" ht="12.75">
      <c r="A727" s="141">
        <v>11</v>
      </c>
      <c r="B727" s="141">
        <v>1999</v>
      </c>
      <c r="C727" s="141" t="s">
        <v>429</v>
      </c>
      <c r="D727" s="141">
        <v>0</v>
      </c>
      <c r="E727" s="141">
        <v>0</v>
      </c>
      <c r="F727" s="141">
        <v>0</v>
      </c>
      <c r="G727" s="141">
        <v>0</v>
      </c>
      <c r="H727" s="141">
        <v>0</v>
      </c>
      <c r="I727" s="141">
        <v>0</v>
      </c>
      <c r="J727" s="141">
        <v>0</v>
      </c>
      <c r="K727" s="141">
        <v>0</v>
      </c>
      <c r="L727" s="141">
        <v>0</v>
      </c>
      <c r="M727" s="141">
        <v>0</v>
      </c>
      <c r="N727" s="141">
        <v>0</v>
      </c>
      <c r="O727" s="141">
        <v>0</v>
      </c>
      <c r="P727" s="141">
        <v>0</v>
      </c>
    </row>
    <row r="728" spans="1:16" ht="12.75">
      <c r="A728" s="141">
        <v>10</v>
      </c>
      <c r="B728" s="141">
        <v>1999</v>
      </c>
      <c r="C728" s="141" t="s">
        <v>430</v>
      </c>
      <c r="D728" s="141">
        <v>0</v>
      </c>
      <c r="E728" s="141">
        <v>0</v>
      </c>
      <c r="F728" s="141">
        <v>0</v>
      </c>
      <c r="G728" s="141">
        <v>0</v>
      </c>
      <c r="H728" s="141">
        <v>0</v>
      </c>
      <c r="I728" s="141">
        <v>0</v>
      </c>
      <c r="J728" s="141">
        <v>0</v>
      </c>
      <c r="K728" s="141">
        <v>0</v>
      </c>
      <c r="L728" s="141">
        <v>0</v>
      </c>
      <c r="M728" s="141">
        <v>0</v>
      </c>
      <c r="N728" s="141">
        <v>0</v>
      </c>
      <c r="O728" s="141">
        <v>0</v>
      </c>
      <c r="P728" s="141">
        <v>0</v>
      </c>
    </row>
    <row r="729" spans="1:16" ht="12.75">
      <c r="A729" s="141">
        <v>10</v>
      </c>
      <c r="B729" s="141">
        <v>1999</v>
      </c>
      <c r="C729" s="141" t="s">
        <v>431</v>
      </c>
      <c r="D729" s="141">
        <v>0</v>
      </c>
      <c r="E729" s="141">
        <v>0</v>
      </c>
      <c r="F729" s="141">
        <v>0</v>
      </c>
      <c r="G729" s="141">
        <v>0</v>
      </c>
      <c r="H729" s="141">
        <v>0</v>
      </c>
      <c r="I729" s="141">
        <v>0</v>
      </c>
      <c r="J729" s="141">
        <v>0</v>
      </c>
      <c r="K729" s="141">
        <v>0</v>
      </c>
      <c r="L729" s="141">
        <v>0</v>
      </c>
      <c r="M729" s="141">
        <v>0</v>
      </c>
      <c r="N729" s="141">
        <v>0</v>
      </c>
      <c r="O729" s="141">
        <v>0</v>
      </c>
      <c r="P729" s="141">
        <v>0</v>
      </c>
    </row>
    <row r="730" spans="1:16" ht="12.75">
      <c r="A730" s="141">
        <v>10</v>
      </c>
      <c r="B730" s="141">
        <v>1999</v>
      </c>
      <c r="C730" s="141" t="s">
        <v>432</v>
      </c>
      <c r="D730" s="141">
        <v>0</v>
      </c>
      <c r="E730" s="141">
        <v>0</v>
      </c>
      <c r="F730" s="141">
        <v>0</v>
      </c>
      <c r="G730" s="141">
        <v>0</v>
      </c>
      <c r="H730" s="141">
        <v>0</v>
      </c>
      <c r="I730" s="141">
        <v>0</v>
      </c>
      <c r="J730" s="141">
        <v>0</v>
      </c>
      <c r="K730" s="141">
        <v>0</v>
      </c>
      <c r="L730" s="141">
        <v>0</v>
      </c>
      <c r="M730" s="141">
        <v>0</v>
      </c>
      <c r="N730" s="141">
        <v>0</v>
      </c>
      <c r="O730" s="141">
        <v>0</v>
      </c>
      <c r="P730" s="141">
        <v>0</v>
      </c>
    </row>
    <row r="731" spans="1:16" ht="12.75">
      <c r="A731" s="141">
        <v>10</v>
      </c>
      <c r="B731" s="141">
        <v>1999</v>
      </c>
      <c r="C731" s="141" t="s">
        <v>433</v>
      </c>
      <c r="D731" s="141">
        <v>0</v>
      </c>
      <c r="E731" s="141">
        <v>0</v>
      </c>
      <c r="F731" s="141">
        <v>0</v>
      </c>
      <c r="G731" s="141">
        <v>0</v>
      </c>
      <c r="H731" s="141">
        <v>0</v>
      </c>
      <c r="I731" s="141">
        <v>0</v>
      </c>
      <c r="J731" s="141">
        <v>0</v>
      </c>
      <c r="K731" s="141">
        <v>0</v>
      </c>
      <c r="L731" s="141">
        <v>0</v>
      </c>
      <c r="M731" s="141">
        <v>0</v>
      </c>
      <c r="N731" s="141">
        <v>0</v>
      </c>
      <c r="O731" s="141">
        <v>0</v>
      </c>
      <c r="P731" s="141">
        <v>0</v>
      </c>
    </row>
    <row r="732" spans="1:16" ht="12.75">
      <c r="A732" s="141">
        <v>10</v>
      </c>
      <c r="B732" s="141">
        <v>1999</v>
      </c>
      <c r="C732" s="141" t="s">
        <v>434</v>
      </c>
      <c r="D732" s="141">
        <v>0</v>
      </c>
      <c r="E732" s="141">
        <v>0</v>
      </c>
      <c r="F732" s="141">
        <v>0</v>
      </c>
      <c r="G732" s="141">
        <v>0</v>
      </c>
      <c r="H732" s="141">
        <v>0</v>
      </c>
      <c r="I732" s="141">
        <v>0</v>
      </c>
      <c r="J732" s="141">
        <v>0</v>
      </c>
      <c r="K732" s="141">
        <v>0</v>
      </c>
      <c r="L732" s="141">
        <v>0</v>
      </c>
      <c r="M732" s="141">
        <v>0</v>
      </c>
      <c r="N732" s="141">
        <v>0</v>
      </c>
      <c r="O732" s="141">
        <v>0</v>
      </c>
      <c r="P732" s="141">
        <v>0</v>
      </c>
    </row>
    <row r="733" spans="1:16" ht="12.75">
      <c r="A733" s="141">
        <v>10</v>
      </c>
      <c r="B733" s="141">
        <v>1999</v>
      </c>
      <c r="C733" s="141" t="s">
        <v>435</v>
      </c>
      <c r="D733" s="141">
        <v>0</v>
      </c>
      <c r="E733" s="141">
        <v>0</v>
      </c>
      <c r="F733" s="141">
        <v>0</v>
      </c>
      <c r="G733" s="141">
        <v>0</v>
      </c>
      <c r="H733" s="141">
        <v>0</v>
      </c>
      <c r="I733" s="141">
        <v>0</v>
      </c>
      <c r="J733" s="141">
        <v>0</v>
      </c>
      <c r="K733" s="141">
        <v>0</v>
      </c>
      <c r="L733" s="141">
        <v>0</v>
      </c>
      <c r="M733" s="141">
        <v>0</v>
      </c>
      <c r="N733" s="141">
        <v>0</v>
      </c>
      <c r="O733" s="141">
        <v>0</v>
      </c>
      <c r="P733" s="141">
        <v>0</v>
      </c>
    </row>
    <row r="734" spans="1:16" ht="12.75">
      <c r="A734" s="141">
        <v>10</v>
      </c>
      <c r="B734" s="141">
        <v>1999</v>
      </c>
      <c r="C734" s="141" t="s">
        <v>436</v>
      </c>
      <c r="D734" s="141">
        <v>0</v>
      </c>
      <c r="E734" s="141">
        <v>0</v>
      </c>
      <c r="F734" s="141">
        <v>0</v>
      </c>
      <c r="G734" s="141">
        <v>0</v>
      </c>
      <c r="H734" s="141">
        <v>0</v>
      </c>
      <c r="I734" s="141">
        <v>0</v>
      </c>
      <c r="J734" s="141">
        <v>0</v>
      </c>
      <c r="K734" s="141">
        <v>0</v>
      </c>
      <c r="L734" s="141">
        <v>0</v>
      </c>
      <c r="M734" s="141">
        <v>0</v>
      </c>
      <c r="N734" s="141">
        <v>0</v>
      </c>
      <c r="O734" s="141">
        <v>0</v>
      </c>
      <c r="P734" s="141">
        <v>0</v>
      </c>
    </row>
    <row r="735" spans="1:16" ht="12.75">
      <c r="A735" s="141">
        <v>10</v>
      </c>
      <c r="B735" s="141">
        <v>1999</v>
      </c>
      <c r="C735" s="141" t="s">
        <v>437</v>
      </c>
      <c r="D735" s="141">
        <v>0</v>
      </c>
      <c r="E735" s="141">
        <v>0</v>
      </c>
      <c r="F735" s="141">
        <v>0</v>
      </c>
      <c r="G735" s="141">
        <v>0</v>
      </c>
      <c r="H735" s="141">
        <v>0</v>
      </c>
      <c r="I735" s="141">
        <v>0</v>
      </c>
      <c r="J735" s="141">
        <v>0</v>
      </c>
      <c r="K735" s="141">
        <v>0</v>
      </c>
      <c r="L735" s="141">
        <v>0</v>
      </c>
      <c r="M735" s="141">
        <v>0</v>
      </c>
      <c r="N735" s="141">
        <v>0</v>
      </c>
      <c r="O735" s="141">
        <v>0</v>
      </c>
      <c r="P735" s="141">
        <v>0</v>
      </c>
    </row>
    <row r="736" spans="1:16" ht="12.75">
      <c r="A736" s="141">
        <v>10</v>
      </c>
      <c r="B736" s="141">
        <v>1999</v>
      </c>
      <c r="C736" s="141" t="s">
        <v>438</v>
      </c>
      <c r="D736" s="141">
        <v>0</v>
      </c>
      <c r="E736" s="141">
        <v>0</v>
      </c>
      <c r="F736" s="141">
        <v>0</v>
      </c>
      <c r="G736" s="141">
        <v>0</v>
      </c>
      <c r="H736" s="141">
        <v>0</v>
      </c>
      <c r="I736" s="141">
        <v>0</v>
      </c>
      <c r="J736" s="141">
        <v>0</v>
      </c>
      <c r="K736" s="141">
        <v>0</v>
      </c>
      <c r="L736" s="141">
        <v>0</v>
      </c>
      <c r="M736" s="141">
        <v>0</v>
      </c>
      <c r="N736" s="141">
        <v>0</v>
      </c>
      <c r="O736" s="141">
        <v>0</v>
      </c>
      <c r="P736" s="141">
        <v>0</v>
      </c>
    </row>
    <row r="737" spans="1:16" ht="12.75">
      <c r="A737" s="141">
        <v>10</v>
      </c>
      <c r="B737" s="141">
        <v>1999</v>
      </c>
      <c r="C737" s="141" t="s">
        <v>439</v>
      </c>
      <c r="D737" s="141">
        <v>0</v>
      </c>
      <c r="E737" s="141">
        <v>0</v>
      </c>
      <c r="F737" s="141">
        <v>0</v>
      </c>
      <c r="G737" s="141">
        <v>0</v>
      </c>
      <c r="H737" s="141">
        <v>0</v>
      </c>
      <c r="I737" s="141">
        <v>0</v>
      </c>
      <c r="J737" s="141">
        <v>0</v>
      </c>
      <c r="K737" s="141">
        <v>0</v>
      </c>
      <c r="L737" s="141">
        <v>0</v>
      </c>
      <c r="M737" s="141">
        <v>0</v>
      </c>
      <c r="N737" s="141">
        <v>0</v>
      </c>
      <c r="O737" s="141">
        <v>0</v>
      </c>
      <c r="P737" s="141">
        <v>0</v>
      </c>
    </row>
    <row r="738" spans="1:16" ht="12.75">
      <c r="A738" s="141">
        <v>10</v>
      </c>
      <c r="B738" s="141">
        <v>1999</v>
      </c>
      <c r="C738" s="141" t="s">
        <v>440</v>
      </c>
      <c r="D738" s="141">
        <v>0</v>
      </c>
      <c r="E738" s="141">
        <v>0</v>
      </c>
      <c r="F738" s="141">
        <v>0</v>
      </c>
      <c r="G738" s="141">
        <v>0</v>
      </c>
      <c r="H738" s="141">
        <v>0</v>
      </c>
      <c r="I738" s="141">
        <v>0</v>
      </c>
      <c r="J738" s="141">
        <v>0</v>
      </c>
      <c r="K738" s="141">
        <v>0</v>
      </c>
      <c r="L738" s="141">
        <v>0</v>
      </c>
      <c r="M738" s="141">
        <v>0</v>
      </c>
      <c r="N738" s="141">
        <v>0</v>
      </c>
      <c r="O738" s="141">
        <v>0</v>
      </c>
      <c r="P738" s="141">
        <v>0</v>
      </c>
    </row>
    <row r="739" spans="1:16" ht="12.75">
      <c r="A739" s="141">
        <v>12</v>
      </c>
      <c r="B739" s="141">
        <v>1999</v>
      </c>
      <c r="C739" s="141" t="s">
        <v>441</v>
      </c>
      <c r="D739" s="141">
        <v>0</v>
      </c>
      <c r="E739" s="141">
        <v>0</v>
      </c>
      <c r="F739" s="141">
        <v>0</v>
      </c>
      <c r="G739" s="141">
        <v>0</v>
      </c>
      <c r="H739" s="141">
        <v>0</v>
      </c>
      <c r="I739" s="141">
        <v>0</v>
      </c>
      <c r="J739" s="141">
        <v>0</v>
      </c>
      <c r="K739" s="141">
        <v>0</v>
      </c>
      <c r="L739" s="141">
        <v>0</v>
      </c>
      <c r="M739" s="141">
        <v>0</v>
      </c>
      <c r="N739" s="141">
        <v>0</v>
      </c>
      <c r="O739" s="141">
        <v>0</v>
      </c>
      <c r="P739" s="141">
        <v>0</v>
      </c>
    </row>
    <row r="740" spans="1:16" ht="12.75">
      <c r="A740" s="141">
        <v>10</v>
      </c>
      <c r="B740" s="141">
        <v>1999</v>
      </c>
      <c r="C740" s="141" t="s">
        <v>442</v>
      </c>
      <c r="D740" s="141">
        <v>0</v>
      </c>
      <c r="E740" s="141">
        <v>0</v>
      </c>
      <c r="F740" s="141">
        <v>0</v>
      </c>
      <c r="G740" s="141">
        <v>0</v>
      </c>
      <c r="H740" s="141">
        <v>0</v>
      </c>
      <c r="I740" s="141">
        <v>0</v>
      </c>
      <c r="J740" s="141">
        <v>0</v>
      </c>
      <c r="K740" s="141">
        <v>0</v>
      </c>
      <c r="L740" s="141">
        <v>0</v>
      </c>
      <c r="M740" s="141">
        <v>0</v>
      </c>
      <c r="N740" s="141">
        <v>0</v>
      </c>
      <c r="O740" s="141">
        <v>0</v>
      </c>
      <c r="P740" s="141">
        <v>0</v>
      </c>
    </row>
    <row r="741" spans="1:16" ht="12.75">
      <c r="A741" s="141">
        <v>10</v>
      </c>
      <c r="B741" s="141">
        <v>1999</v>
      </c>
      <c r="C741" s="141" t="s">
        <v>443</v>
      </c>
      <c r="D741" s="141">
        <v>0</v>
      </c>
      <c r="E741" s="141">
        <v>0</v>
      </c>
      <c r="F741" s="141">
        <v>0</v>
      </c>
      <c r="G741" s="141">
        <v>0</v>
      </c>
      <c r="H741" s="141">
        <v>0</v>
      </c>
      <c r="I741" s="141">
        <v>0</v>
      </c>
      <c r="J741" s="141">
        <v>0</v>
      </c>
      <c r="K741" s="141">
        <v>0</v>
      </c>
      <c r="L741" s="141">
        <v>0</v>
      </c>
      <c r="M741" s="141">
        <v>0</v>
      </c>
      <c r="N741" s="141">
        <v>0</v>
      </c>
      <c r="O741" s="141">
        <v>0</v>
      </c>
      <c r="P741" s="141">
        <v>0</v>
      </c>
    </row>
    <row r="742" spans="1:16" ht="12.75">
      <c r="A742" s="141">
        <v>10</v>
      </c>
      <c r="B742" s="141">
        <v>1999</v>
      </c>
      <c r="C742" s="141" t="s">
        <v>444</v>
      </c>
      <c r="D742" s="141">
        <v>0</v>
      </c>
      <c r="E742" s="141">
        <v>0</v>
      </c>
      <c r="F742" s="141">
        <v>0</v>
      </c>
      <c r="G742" s="141">
        <v>0</v>
      </c>
      <c r="H742" s="141">
        <v>0</v>
      </c>
      <c r="I742" s="141">
        <v>0</v>
      </c>
      <c r="J742" s="141">
        <v>0</v>
      </c>
      <c r="K742" s="141">
        <v>0</v>
      </c>
      <c r="L742" s="141">
        <v>0</v>
      </c>
      <c r="M742" s="141">
        <v>0</v>
      </c>
      <c r="N742" s="141">
        <v>0</v>
      </c>
      <c r="O742" s="141">
        <v>0</v>
      </c>
      <c r="P742" s="141">
        <v>0</v>
      </c>
    </row>
    <row r="743" spans="1:16" ht="12.75">
      <c r="A743" s="141">
        <v>10</v>
      </c>
      <c r="B743" s="141">
        <v>1999</v>
      </c>
      <c r="C743" s="141" t="s">
        <v>445</v>
      </c>
      <c r="D743" s="141">
        <v>0</v>
      </c>
      <c r="E743" s="141">
        <v>0</v>
      </c>
      <c r="F743" s="141">
        <v>0</v>
      </c>
      <c r="G743" s="141">
        <v>0</v>
      </c>
      <c r="H743" s="141">
        <v>0</v>
      </c>
      <c r="I743" s="141">
        <v>0</v>
      </c>
      <c r="J743" s="141">
        <v>0</v>
      </c>
      <c r="K743" s="141">
        <v>0</v>
      </c>
      <c r="L743" s="141">
        <v>0</v>
      </c>
      <c r="M743" s="141">
        <v>0</v>
      </c>
      <c r="N743" s="141">
        <v>0</v>
      </c>
      <c r="O743" s="141">
        <v>0</v>
      </c>
      <c r="P743" s="141">
        <v>0</v>
      </c>
    </row>
    <row r="744" spans="1:16" ht="12.75">
      <c r="A744" s="141">
        <v>10</v>
      </c>
      <c r="B744" s="141">
        <v>1999</v>
      </c>
      <c r="C744" s="141" t="s">
        <v>446</v>
      </c>
      <c r="D744" s="141">
        <v>0</v>
      </c>
      <c r="E744" s="141">
        <v>0</v>
      </c>
      <c r="F744" s="141">
        <v>0</v>
      </c>
      <c r="G744" s="141">
        <v>0</v>
      </c>
      <c r="H744" s="141">
        <v>0</v>
      </c>
      <c r="I744" s="141">
        <v>0</v>
      </c>
      <c r="J744" s="141">
        <v>0</v>
      </c>
      <c r="K744" s="141">
        <v>0</v>
      </c>
      <c r="L744" s="141">
        <v>0</v>
      </c>
      <c r="M744" s="141">
        <v>0</v>
      </c>
      <c r="N744" s="141">
        <v>0</v>
      </c>
      <c r="O744" s="141">
        <v>0</v>
      </c>
      <c r="P744" s="141">
        <v>0</v>
      </c>
    </row>
    <row r="745" spans="1:16" ht="12.75">
      <c r="A745" s="141">
        <v>10</v>
      </c>
      <c r="B745" s="141">
        <v>1999</v>
      </c>
      <c r="C745" s="141" t="s">
        <v>447</v>
      </c>
      <c r="D745" s="141">
        <v>0</v>
      </c>
      <c r="E745" s="141">
        <v>0</v>
      </c>
      <c r="F745" s="141">
        <v>0</v>
      </c>
      <c r="G745" s="141">
        <v>0</v>
      </c>
      <c r="H745" s="141">
        <v>0</v>
      </c>
      <c r="I745" s="141">
        <v>0</v>
      </c>
      <c r="J745" s="141">
        <v>0</v>
      </c>
      <c r="K745" s="141">
        <v>0</v>
      </c>
      <c r="L745" s="141">
        <v>0</v>
      </c>
      <c r="M745" s="141">
        <v>0</v>
      </c>
      <c r="N745" s="141">
        <v>0</v>
      </c>
      <c r="O745" s="141">
        <v>0</v>
      </c>
      <c r="P745" s="141">
        <v>0</v>
      </c>
    </row>
    <row r="746" spans="1:16" ht="12.75">
      <c r="A746" s="141">
        <v>10</v>
      </c>
      <c r="B746" s="141">
        <v>1999</v>
      </c>
      <c r="C746" s="141" t="s">
        <v>448</v>
      </c>
      <c r="D746" s="141">
        <v>0</v>
      </c>
      <c r="E746" s="141">
        <v>0</v>
      </c>
      <c r="F746" s="141">
        <v>0</v>
      </c>
      <c r="G746" s="141">
        <v>0</v>
      </c>
      <c r="H746" s="141">
        <v>0</v>
      </c>
      <c r="I746" s="141">
        <v>0</v>
      </c>
      <c r="J746" s="141">
        <v>0</v>
      </c>
      <c r="K746" s="141">
        <v>0</v>
      </c>
      <c r="L746" s="141">
        <v>0</v>
      </c>
      <c r="M746" s="141">
        <v>0</v>
      </c>
      <c r="N746" s="141">
        <v>0</v>
      </c>
      <c r="O746" s="141">
        <v>0</v>
      </c>
      <c r="P746" s="141">
        <v>0</v>
      </c>
    </row>
    <row r="747" spans="1:16" ht="12.75">
      <c r="A747" s="141">
        <v>10</v>
      </c>
      <c r="B747" s="141">
        <v>1999</v>
      </c>
      <c r="C747" s="141" t="s">
        <v>449</v>
      </c>
      <c r="D747" s="141">
        <v>0</v>
      </c>
      <c r="E747" s="141">
        <v>0</v>
      </c>
      <c r="F747" s="141">
        <v>0</v>
      </c>
      <c r="G747" s="141">
        <v>0</v>
      </c>
      <c r="H747" s="141">
        <v>0</v>
      </c>
      <c r="I747" s="141">
        <v>0</v>
      </c>
      <c r="J747" s="141">
        <v>0</v>
      </c>
      <c r="K747" s="141">
        <v>0</v>
      </c>
      <c r="L747" s="141">
        <v>0</v>
      </c>
      <c r="M747" s="141">
        <v>0</v>
      </c>
      <c r="N747" s="141">
        <v>0</v>
      </c>
      <c r="O747" s="141">
        <v>0</v>
      </c>
      <c r="P747" s="141">
        <v>0</v>
      </c>
    </row>
    <row r="748" spans="1:16" ht="12.75">
      <c r="A748" s="141">
        <v>10</v>
      </c>
      <c r="B748" s="141">
        <v>1999</v>
      </c>
      <c r="C748" s="141" t="s">
        <v>450</v>
      </c>
      <c r="D748" s="141">
        <v>0</v>
      </c>
      <c r="E748" s="141">
        <v>0</v>
      </c>
      <c r="F748" s="141">
        <v>0</v>
      </c>
      <c r="G748" s="141">
        <v>0</v>
      </c>
      <c r="H748" s="141">
        <v>0</v>
      </c>
      <c r="I748" s="141">
        <v>0</v>
      </c>
      <c r="J748" s="141">
        <v>0</v>
      </c>
      <c r="K748" s="141">
        <v>0</v>
      </c>
      <c r="L748" s="141">
        <v>0</v>
      </c>
      <c r="M748" s="141">
        <v>0</v>
      </c>
      <c r="N748" s="141">
        <v>0</v>
      </c>
      <c r="O748" s="141">
        <v>0</v>
      </c>
      <c r="P748" s="141">
        <v>0</v>
      </c>
    </row>
    <row r="749" spans="1:16" ht="12.75">
      <c r="A749" s="141">
        <v>10</v>
      </c>
      <c r="B749" s="141">
        <v>1999</v>
      </c>
      <c r="C749" s="141" t="s">
        <v>361</v>
      </c>
      <c r="D749" s="141">
        <v>0</v>
      </c>
      <c r="E749" s="141">
        <v>0</v>
      </c>
      <c r="F749" s="141">
        <v>0</v>
      </c>
      <c r="G749" s="141">
        <v>0</v>
      </c>
      <c r="H749" s="141">
        <v>0</v>
      </c>
      <c r="I749" s="141">
        <v>0</v>
      </c>
      <c r="J749" s="141">
        <v>0</v>
      </c>
      <c r="K749" s="141">
        <v>0</v>
      </c>
      <c r="L749" s="141">
        <v>0</v>
      </c>
      <c r="M749" s="141">
        <v>0</v>
      </c>
      <c r="N749" s="141">
        <v>0</v>
      </c>
      <c r="O749" s="141">
        <v>0</v>
      </c>
      <c r="P749" s="141">
        <v>0</v>
      </c>
    </row>
    <row r="750" spans="1:16" ht="12.75">
      <c r="A750" s="141">
        <v>10</v>
      </c>
      <c r="B750" s="141">
        <v>1999</v>
      </c>
      <c r="C750" s="141" t="s">
        <v>362</v>
      </c>
      <c r="D750" s="141">
        <v>0</v>
      </c>
      <c r="E750" s="141">
        <v>0</v>
      </c>
      <c r="F750" s="141">
        <v>0</v>
      </c>
      <c r="G750" s="141">
        <v>0</v>
      </c>
      <c r="H750" s="141">
        <v>0</v>
      </c>
      <c r="I750" s="141">
        <v>0</v>
      </c>
      <c r="J750" s="141">
        <v>0</v>
      </c>
      <c r="K750" s="141">
        <v>0</v>
      </c>
      <c r="L750" s="141">
        <v>0</v>
      </c>
      <c r="M750" s="141">
        <v>0</v>
      </c>
      <c r="N750" s="141">
        <v>0</v>
      </c>
      <c r="O750" s="141">
        <v>0</v>
      </c>
      <c r="P750" s="141">
        <v>0</v>
      </c>
    </row>
    <row r="751" spans="1:16" ht="12.75">
      <c r="A751" s="141">
        <v>10</v>
      </c>
      <c r="B751" s="141">
        <v>1999</v>
      </c>
      <c r="C751" s="141" t="s">
        <v>363</v>
      </c>
      <c r="D751" s="141">
        <v>0</v>
      </c>
      <c r="E751" s="141">
        <v>0</v>
      </c>
      <c r="F751" s="141">
        <v>0</v>
      </c>
      <c r="G751" s="141">
        <v>0</v>
      </c>
      <c r="H751" s="141">
        <v>0</v>
      </c>
      <c r="I751" s="141">
        <v>0</v>
      </c>
      <c r="J751" s="141">
        <v>0</v>
      </c>
      <c r="K751" s="141">
        <v>0</v>
      </c>
      <c r="L751" s="141">
        <v>0</v>
      </c>
      <c r="M751" s="141">
        <v>0</v>
      </c>
      <c r="N751" s="141">
        <v>0</v>
      </c>
      <c r="O751" s="141">
        <v>0</v>
      </c>
      <c r="P751" s="141">
        <v>0</v>
      </c>
    </row>
    <row r="752" spans="1:16" ht="12.75">
      <c r="A752" s="141">
        <v>10</v>
      </c>
      <c r="B752" s="141">
        <v>1999</v>
      </c>
      <c r="C752" s="141" t="s">
        <v>364</v>
      </c>
      <c r="D752" s="141">
        <v>0</v>
      </c>
      <c r="E752" s="141">
        <v>0</v>
      </c>
      <c r="F752" s="141">
        <v>0</v>
      </c>
      <c r="G752" s="141">
        <v>0</v>
      </c>
      <c r="H752" s="141">
        <v>0</v>
      </c>
      <c r="I752" s="141">
        <v>0</v>
      </c>
      <c r="J752" s="141">
        <v>0</v>
      </c>
      <c r="K752" s="141">
        <v>0</v>
      </c>
      <c r="L752" s="141">
        <v>0</v>
      </c>
      <c r="M752" s="141">
        <v>0</v>
      </c>
      <c r="N752" s="141">
        <v>0</v>
      </c>
      <c r="O752" s="141">
        <v>0</v>
      </c>
      <c r="P752" s="141">
        <v>0</v>
      </c>
    </row>
    <row r="753" spans="1:16" ht="12.75">
      <c r="A753" s="141">
        <v>10</v>
      </c>
      <c r="B753" s="141">
        <v>1999</v>
      </c>
      <c r="C753" s="141" t="s">
        <v>365</v>
      </c>
      <c r="D753" s="141">
        <v>0</v>
      </c>
      <c r="E753" s="141">
        <v>0</v>
      </c>
      <c r="F753" s="141">
        <v>0</v>
      </c>
      <c r="G753" s="141">
        <v>0</v>
      </c>
      <c r="H753" s="141">
        <v>0</v>
      </c>
      <c r="I753" s="141">
        <v>0</v>
      </c>
      <c r="J753" s="141">
        <v>0</v>
      </c>
      <c r="K753" s="141">
        <v>0</v>
      </c>
      <c r="L753" s="141">
        <v>0</v>
      </c>
      <c r="M753" s="141">
        <v>0</v>
      </c>
      <c r="N753" s="141">
        <v>0</v>
      </c>
      <c r="O753" s="141">
        <v>0</v>
      </c>
      <c r="P753" s="141">
        <v>0</v>
      </c>
    </row>
    <row r="754" spans="1:16" ht="12.75">
      <c r="A754" s="141">
        <v>10</v>
      </c>
      <c r="B754" s="141">
        <v>1999</v>
      </c>
      <c r="C754" s="141" t="s">
        <v>366</v>
      </c>
      <c r="D754" s="141">
        <v>0</v>
      </c>
      <c r="E754" s="141">
        <v>0</v>
      </c>
      <c r="F754" s="141">
        <v>0</v>
      </c>
      <c r="G754" s="141">
        <v>0</v>
      </c>
      <c r="H754" s="141">
        <v>0</v>
      </c>
      <c r="I754" s="141">
        <v>0</v>
      </c>
      <c r="J754" s="141">
        <v>0</v>
      </c>
      <c r="K754" s="141">
        <v>0</v>
      </c>
      <c r="L754" s="141">
        <v>0</v>
      </c>
      <c r="M754" s="141">
        <v>0</v>
      </c>
      <c r="N754" s="141">
        <v>0</v>
      </c>
      <c r="O754" s="141">
        <v>0</v>
      </c>
      <c r="P754" s="141">
        <v>0</v>
      </c>
    </row>
    <row r="755" spans="1:16" ht="12.75">
      <c r="A755" s="141">
        <v>10</v>
      </c>
      <c r="B755" s="141">
        <v>1999</v>
      </c>
      <c r="C755" s="141" t="s">
        <v>367</v>
      </c>
      <c r="D755" s="141">
        <v>0</v>
      </c>
      <c r="E755" s="141">
        <v>0</v>
      </c>
      <c r="F755" s="141">
        <v>0</v>
      </c>
      <c r="G755" s="141">
        <v>0</v>
      </c>
      <c r="H755" s="141">
        <v>0</v>
      </c>
      <c r="I755" s="141">
        <v>0</v>
      </c>
      <c r="J755" s="141">
        <v>0</v>
      </c>
      <c r="K755" s="141">
        <v>0</v>
      </c>
      <c r="L755" s="141">
        <v>0</v>
      </c>
      <c r="M755" s="141">
        <v>0</v>
      </c>
      <c r="N755" s="141">
        <v>0</v>
      </c>
      <c r="O755" s="141">
        <v>0</v>
      </c>
      <c r="P755" s="141">
        <v>0</v>
      </c>
    </row>
    <row r="756" spans="1:16" ht="12.75">
      <c r="A756" s="141">
        <v>10</v>
      </c>
      <c r="B756" s="141">
        <v>1999</v>
      </c>
      <c r="C756" s="141" t="s">
        <v>368</v>
      </c>
      <c r="D756" s="141">
        <v>0</v>
      </c>
      <c r="E756" s="141">
        <v>0</v>
      </c>
      <c r="F756" s="141">
        <v>0</v>
      </c>
      <c r="G756" s="141">
        <v>0</v>
      </c>
      <c r="H756" s="141">
        <v>0</v>
      </c>
      <c r="I756" s="141">
        <v>0</v>
      </c>
      <c r="J756" s="141">
        <v>0</v>
      </c>
      <c r="K756" s="141">
        <v>0</v>
      </c>
      <c r="L756" s="141">
        <v>0</v>
      </c>
      <c r="M756" s="141">
        <v>0</v>
      </c>
      <c r="N756" s="141">
        <v>0</v>
      </c>
      <c r="O756" s="141">
        <v>0</v>
      </c>
      <c r="P756" s="141">
        <v>0</v>
      </c>
    </row>
    <row r="757" spans="1:16" ht="12.75">
      <c r="A757" s="141">
        <v>10</v>
      </c>
      <c r="B757" s="141">
        <v>1999</v>
      </c>
      <c r="C757" s="141" t="s">
        <v>369</v>
      </c>
      <c r="D757" s="141">
        <v>0</v>
      </c>
      <c r="E757" s="141">
        <v>0</v>
      </c>
      <c r="F757" s="141">
        <v>0</v>
      </c>
      <c r="G757" s="141">
        <v>0</v>
      </c>
      <c r="H757" s="141">
        <v>0</v>
      </c>
      <c r="I757" s="141">
        <v>0</v>
      </c>
      <c r="J757" s="141">
        <v>0</v>
      </c>
      <c r="K757" s="141">
        <v>0</v>
      </c>
      <c r="L757" s="141">
        <v>0</v>
      </c>
      <c r="M757" s="141">
        <v>0</v>
      </c>
      <c r="N757" s="141">
        <v>0</v>
      </c>
      <c r="O757" s="141">
        <v>0</v>
      </c>
      <c r="P757" s="141">
        <v>0</v>
      </c>
    </row>
    <row r="758" spans="1:16" ht="12.75">
      <c r="A758" s="141">
        <v>10</v>
      </c>
      <c r="B758" s="141">
        <v>1999</v>
      </c>
      <c r="C758" s="141" t="s">
        <v>370</v>
      </c>
      <c r="D758" s="141">
        <v>0</v>
      </c>
      <c r="E758" s="141">
        <v>0</v>
      </c>
      <c r="F758" s="141">
        <v>0</v>
      </c>
      <c r="G758" s="141">
        <v>0</v>
      </c>
      <c r="H758" s="141">
        <v>0</v>
      </c>
      <c r="I758" s="141">
        <v>0</v>
      </c>
      <c r="J758" s="141">
        <v>0</v>
      </c>
      <c r="K758" s="141">
        <v>0</v>
      </c>
      <c r="L758" s="141">
        <v>0</v>
      </c>
      <c r="M758" s="141">
        <v>0</v>
      </c>
      <c r="N758" s="141">
        <v>0</v>
      </c>
      <c r="O758" s="141">
        <v>0</v>
      </c>
      <c r="P758" s="141">
        <v>0</v>
      </c>
    </row>
    <row r="759" spans="1:16" ht="12.75">
      <c r="A759" s="141">
        <v>10</v>
      </c>
      <c r="B759" s="141">
        <v>1999</v>
      </c>
      <c r="C759" s="141" t="s">
        <v>371</v>
      </c>
      <c r="D759" s="141">
        <v>0</v>
      </c>
      <c r="E759" s="141">
        <v>0</v>
      </c>
      <c r="F759" s="141">
        <v>0</v>
      </c>
      <c r="G759" s="141">
        <v>0</v>
      </c>
      <c r="H759" s="141">
        <v>0</v>
      </c>
      <c r="I759" s="141">
        <v>0</v>
      </c>
      <c r="J759" s="141">
        <v>0</v>
      </c>
      <c r="K759" s="141">
        <v>0</v>
      </c>
      <c r="L759" s="141">
        <v>0</v>
      </c>
      <c r="M759" s="141">
        <v>0</v>
      </c>
      <c r="N759" s="141">
        <v>0</v>
      </c>
      <c r="O759" s="141">
        <v>0</v>
      </c>
      <c r="P759" s="141">
        <v>0</v>
      </c>
    </row>
    <row r="760" spans="1:16" ht="12.75">
      <c r="A760" s="141">
        <v>10</v>
      </c>
      <c r="B760" s="141">
        <v>1999</v>
      </c>
      <c r="C760" s="141" t="s">
        <v>372</v>
      </c>
      <c r="D760" s="141">
        <v>0</v>
      </c>
      <c r="E760" s="141">
        <v>0</v>
      </c>
      <c r="F760" s="141">
        <v>0</v>
      </c>
      <c r="G760" s="141">
        <v>0</v>
      </c>
      <c r="H760" s="141">
        <v>0</v>
      </c>
      <c r="I760" s="141">
        <v>0</v>
      </c>
      <c r="J760" s="141">
        <v>0</v>
      </c>
      <c r="K760" s="141">
        <v>0</v>
      </c>
      <c r="L760" s="141">
        <v>0</v>
      </c>
      <c r="M760" s="141">
        <v>0</v>
      </c>
      <c r="N760" s="141">
        <v>0</v>
      </c>
      <c r="O760" s="141">
        <v>0</v>
      </c>
      <c r="P760" s="141">
        <v>0</v>
      </c>
    </row>
    <row r="761" spans="1:16" ht="12.75">
      <c r="A761" s="141">
        <v>10</v>
      </c>
      <c r="B761" s="141">
        <v>1999</v>
      </c>
      <c r="C761" s="141" t="s">
        <v>373</v>
      </c>
      <c r="D761" s="141">
        <v>0</v>
      </c>
      <c r="E761" s="141">
        <v>0</v>
      </c>
      <c r="F761" s="141">
        <v>0</v>
      </c>
      <c r="G761" s="141">
        <v>0</v>
      </c>
      <c r="H761" s="141">
        <v>0</v>
      </c>
      <c r="I761" s="141">
        <v>0</v>
      </c>
      <c r="J761" s="141">
        <v>0</v>
      </c>
      <c r="K761" s="141">
        <v>0</v>
      </c>
      <c r="L761" s="141">
        <v>0</v>
      </c>
      <c r="M761" s="141">
        <v>0</v>
      </c>
      <c r="N761" s="141">
        <v>0</v>
      </c>
      <c r="O761" s="141">
        <v>0</v>
      </c>
      <c r="P761" s="141">
        <v>0</v>
      </c>
    </row>
    <row r="762" spans="1:16" ht="12.75">
      <c r="A762" s="141">
        <v>10</v>
      </c>
      <c r="B762" s="141">
        <v>1999</v>
      </c>
      <c r="C762" s="141" t="s">
        <v>374</v>
      </c>
      <c r="D762" s="141">
        <v>0</v>
      </c>
      <c r="E762" s="141">
        <v>0</v>
      </c>
      <c r="F762" s="141">
        <v>0</v>
      </c>
      <c r="G762" s="141">
        <v>0</v>
      </c>
      <c r="H762" s="141">
        <v>0</v>
      </c>
      <c r="I762" s="141">
        <v>0</v>
      </c>
      <c r="J762" s="141">
        <v>0</v>
      </c>
      <c r="K762" s="141">
        <v>0</v>
      </c>
      <c r="L762" s="141">
        <v>0</v>
      </c>
      <c r="M762" s="141">
        <v>0</v>
      </c>
      <c r="N762" s="141">
        <v>0</v>
      </c>
      <c r="O762" s="141">
        <v>0</v>
      </c>
      <c r="P762" s="141">
        <v>0</v>
      </c>
    </row>
    <row r="763" spans="1:16" ht="12.75">
      <c r="A763" s="141">
        <v>10</v>
      </c>
      <c r="B763" s="141">
        <v>1999</v>
      </c>
      <c r="C763" s="141" t="s">
        <v>375</v>
      </c>
      <c r="D763" s="141">
        <v>0</v>
      </c>
      <c r="E763" s="141">
        <v>0</v>
      </c>
      <c r="F763" s="141">
        <v>0</v>
      </c>
      <c r="G763" s="141">
        <v>0</v>
      </c>
      <c r="H763" s="141">
        <v>0</v>
      </c>
      <c r="I763" s="141">
        <v>0</v>
      </c>
      <c r="J763" s="141">
        <v>0</v>
      </c>
      <c r="K763" s="141">
        <v>0</v>
      </c>
      <c r="L763" s="141">
        <v>0</v>
      </c>
      <c r="M763" s="141">
        <v>0</v>
      </c>
      <c r="N763" s="141">
        <v>0</v>
      </c>
      <c r="O763" s="141">
        <v>0</v>
      </c>
      <c r="P763" s="141">
        <v>0</v>
      </c>
    </row>
    <row r="764" spans="1:16" ht="12.75">
      <c r="A764" s="141">
        <v>10</v>
      </c>
      <c r="B764" s="141">
        <v>1999</v>
      </c>
      <c r="C764" s="141" t="s">
        <v>376</v>
      </c>
      <c r="D764" s="141">
        <v>0</v>
      </c>
      <c r="E764" s="141">
        <v>0</v>
      </c>
      <c r="F764" s="141">
        <v>0</v>
      </c>
      <c r="G764" s="141">
        <v>0</v>
      </c>
      <c r="H764" s="141">
        <v>0</v>
      </c>
      <c r="I764" s="141">
        <v>0</v>
      </c>
      <c r="J764" s="141">
        <v>0</v>
      </c>
      <c r="K764" s="141">
        <v>0</v>
      </c>
      <c r="L764" s="141">
        <v>0</v>
      </c>
      <c r="M764" s="141">
        <v>0</v>
      </c>
      <c r="N764" s="141">
        <v>0</v>
      </c>
      <c r="O764" s="141">
        <v>0</v>
      </c>
      <c r="P764" s="141">
        <v>0</v>
      </c>
    </row>
    <row r="765" spans="1:16" ht="12.75">
      <c r="A765" s="141">
        <v>10</v>
      </c>
      <c r="B765" s="141">
        <v>1999</v>
      </c>
      <c r="C765" s="141" t="s">
        <v>377</v>
      </c>
      <c r="D765" s="141">
        <v>0</v>
      </c>
      <c r="E765" s="141">
        <v>0</v>
      </c>
      <c r="F765" s="141">
        <v>0</v>
      </c>
      <c r="G765" s="141">
        <v>0</v>
      </c>
      <c r="H765" s="141">
        <v>0</v>
      </c>
      <c r="I765" s="141">
        <v>0</v>
      </c>
      <c r="J765" s="141">
        <v>0</v>
      </c>
      <c r="K765" s="141">
        <v>0</v>
      </c>
      <c r="L765" s="141">
        <v>0</v>
      </c>
      <c r="M765" s="141">
        <v>0</v>
      </c>
      <c r="N765" s="141">
        <v>0</v>
      </c>
      <c r="O765" s="141">
        <v>0</v>
      </c>
      <c r="P765" s="141">
        <v>0</v>
      </c>
    </row>
    <row r="766" spans="1:16" ht="12.75">
      <c r="A766" s="141">
        <v>12</v>
      </c>
      <c r="B766" s="141">
        <v>1999</v>
      </c>
      <c r="C766" s="141" t="s">
        <v>378</v>
      </c>
      <c r="D766" s="141">
        <v>0</v>
      </c>
      <c r="E766" s="141">
        <v>0</v>
      </c>
      <c r="F766" s="141">
        <v>0</v>
      </c>
      <c r="G766" s="141">
        <v>0</v>
      </c>
      <c r="H766" s="141">
        <v>0</v>
      </c>
      <c r="I766" s="141">
        <v>0</v>
      </c>
      <c r="J766" s="141">
        <v>0</v>
      </c>
      <c r="K766" s="141">
        <v>0</v>
      </c>
      <c r="L766" s="141">
        <v>0</v>
      </c>
      <c r="M766" s="141">
        <v>0</v>
      </c>
      <c r="N766" s="141">
        <v>0</v>
      </c>
      <c r="O766" s="141">
        <v>0</v>
      </c>
      <c r="P766" s="141">
        <v>0</v>
      </c>
    </row>
    <row r="767" spans="1:16" ht="12.75">
      <c r="A767" s="141">
        <v>10</v>
      </c>
      <c r="B767" s="141">
        <v>1999</v>
      </c>
      <c r="C767" s="141" t="s">
        <v>379</v>
      </c>
      <c r="D767" s="141">
        <v>0</v>
      </c>
      <c r="E767" s="141">
        <v>0</v>
      </c>
      <c r="F767" s="141">
        <v>0</v>
      </c>
      <c r="G767" s="141">
        <v>0</v>
      </c>
      <c r="H767" s="141">
        <v>0</v>
      </c>
      <c r="I767" s="141">
        <v>0</v>
      </c>
      <c r="J767" s="141">
        <v>0</v>
      </c>
      <c r="K767" s="141">
        <v>0</v>
      </c>
      <c r="L767" s="141">
        <v>0</v>
      </c>
      <c r="M767" s="141">
        <v>0</v>
      </c>
      <c r="N767" s="141">
        <v>0</v>
      </c>
      <c r="O767" s="141">
        <v>0</v>
      </c>
      <c r="P767" s="141">
        <v>0</v>
      </c>
    </row>
    <row r="768" spans="1:16" ht="12.75">
      <c r="A768" s="141">
        <v>10</v>
      </c>
      <c r="B768" s="141">
        <v>1999</v>
      </c>
      <c r="C768" s="141" t="s">
        <v>380</v>
      </c>
      <c r="D768" s="141">
        <v>0</v>
      </c>
      <c r="E768" s="141">
        <v>0</v>
      </c>
      <c r="F768" s="141">
        <v>0</v>
      </c>
      <c r="G768" s="141">
        <v>0</v>
      </c>
      <c r="H768" s="141">
        <v>0</v>
      </c>
      <c r="I768" s="141">
        <v>0</v>
      </c>
      <c r="J768" s="141">
        <v>0</v>
      </c>
      <c r="K768" s="141">
        <v>0</v>
      </c>
      <c r="L768" s="141">
        <v>0</v>
      </c>
      <c r="M768" s="141">
        <v>0</v>
      </c>
      <c r="N768" s="141">
        <v>0</v>
      </c>
      <c r="O768" s="141">
        <v>0</v>
      </c>
      <c r="P768" s="141">
        <v>0</v>
      </c>
    </row>
    <row r="769" spans="1:16" ht="12.75">
      <c r="A769" s="141">
        <v>10</v>
      </c>
      <c r="B769" s="141">
        <v>1999</v>
      </c>
      <c r="C769" s="141" t="s">
        <v>381</v>
      </c>
      <c r="D769" s="141">
        <v>0</v>
      </c>
      <c r="E769" s="141">
        <v>0</v>
      </c>
      <c r="F769" s="141">
        <v>0</v>
      </c>
      <c r="G769" s="141">
        <v>0</v>
      </c>
      <c r="H769" s="141">
        <v>0</v>
      </c>
      <c r="I769" s="141">
        <v>0</v>
      </c>
      <c r="J769" s="141">
        <v>0</v>
      </c>
      <c r="K769" s="141">
        <v>0</v>
      </c>
      <c r="L769" s="141">
        <v>0</v>
      </c>
      <c r="M769" s="141">
        <v>0</v>
      </c>
      <c r="N769" s="141">
        <v>0</v>
      </c>
      <c r="O769" s="141">
        <v>0</v>
      </c>
      <c r="P769" s="141">
        <v>0</v>
      </c>
    </row>
    <row r="770" spans="1:16" ht="12.75">
      <c r="A770" s="141">
        <v>10</v>
      </c>
      <c r="B770" s="141">
        <v>1999</v>
      </c>
      <c r="C770" s="141" t="s">
        <v>382</v>
      </c>
      <c r="D770" s="141">
        <v>0</v>
      </c>
      <c r="E770" s="141">
        <v>0</v>
      </c>
      <c r="F770" s="141">
        <v>0</v>
      </c>
      <c r="G770" s="141">
        <v>0</v>
      </c>
      <c r="H770" s="141">
        <v>0</v>
      </c>
      <c r="I770" s="141">
        <v>0</v>
      </c>
      <c r="J770" s="141">
        <v>0</v>
      </c>
      <c r="K770" s="141">
        <v>0</v>
      </c>
      <c r="L770" s="141">
        <v>0</v>
      </c>
      <c r="M770" s="141">
        <v>0</v>
      </c>
      <c r="N770" s="141">
        <v>0</v>
      </c>
      <c r="O770" s="141">
        <v>0</v>
      </c>
      <c r="P770" s="141">
        <v>0</v>
      </c>
    </row>
    <row r="771" spans="1:16" ht="12.75">
      <c r="A771" s="141">
        <v>12</v>
      </c>
      <c r="B771" s="141">
        <v>1999</v>
      </c>
      <c r="C771" s="141" t="s">
        <v>383</v>
      </c>
      <c r="D771" s="141">
        <v>0</v>
      </c>
      <c r="E771" s="141">
        <v>0</v>
      </c>
      <c r="F771" s="141">
        <v>0</v>
      </c>
      <c r="G771" s="141">
        <v>0</v>
      </c>
      <c r="H771" s="141">
        <v>0</v>
      </c>
      <c r="I771" s="141">
        <v>0</v>
      </c>
      <c r="J771" s="141">
        <v>0</v>
      </c>
      <c r="K771" s="141">
        <v>0</v>
      </c>
      <c r="L771" s="141">
        <v>0</v>
      </c>
      <c r="M771" s="141">
        <v>0</v>
      </c>
      <c r="N771" s="141">
        <v>0</v>
      </c>
      <c r="O771" s="141">
        <v>0</v>
      </c>
      <c r="P771" s="141">
        <v>0</v>
      </c>
    </row>
    <row r="772" spans="1:16" ht="12.75">
      <c r="A772" s="141">
        <v>11</v>
      </c>
      <c r="B772" s="141">
        <v>1999</v>
      </c>
      <c r="C772" s="141" t="s">
        <v>429</v>
      </c>
      <c r="D772" s="141">
        <v>0</v>
      </c>
      <c r="E772" s="141">
        <v>0</v>
      </c>
      <c r="F772" s="141">
        <v>0</v>
      </c>
      <c r="G772" s="141">
        <v>0</v>
      </c>
      <c r="H772" s="141">
        <v>0</v>
      </c>
      <c r="I772" s="141">
        <v>0</v>
      </c>
      <c r="J772" s="141">
        <v>0</v>
      </c>
      <c r="K772" s="141">
        <v>0</v>
      </c>
      <c r="L772" s="141">
        <v>0</v>
      </c>
      <c r="M772" s="141">
        <v>0</v>
      </c>
      <c r="N772" s="141">
        <v>0</v>
      </c>
      <c r="O772" s="141">
        <v>0</v>
      </c>
      <c r="P772" s="141">
        <v>0</v>
      </c>
    </row>
    <row r="773" spans="1:16" ht="12.75">
      <c r="A773" s="141">
        <v>10</v>
      </c>
      <c r="B773" s="141">
        <v>1999</v>
      </c>
      <c r="C773" s="141" t="s">
        <v>430</v>
      </c>
      <c r="D773" s="141">
        <v>0</v>
      </c>
      <c r="E773" s="141">
        <v>0</v>
      </c>
      <c r="F773" s="141">
        <v>0</v>
      </c>
      <c r="G773" s="141">
        <v>0</v>
      </c>
      <c r="H773" s="141">
        <v>0</v>
      </c>
      <c r="I773" s="141">
        <v>0</v>
      </c>
      <c r="J773" s="141">
        <v>0</v>
      </c>
      <c r="K773" s="141">
        <v>0</v>
      </c>
      <c r="L773" s="141">
        <v>0</v>
      </c>
      <c r="M773" s="141">
        <v>0</v>
      </c>
      <c r="N773" s="141">
        <v>0</v>
      </c>
      <c r="O773" s="141">
        <v>0</v>
      </c>
      <c r="P773" s="141">
        <v>0</v>
      </c>
    </row>
    <row r="774" spans="1:16" ht="12.75">
      <c r="A774" s="141">
        <v>10</v>
      </c>
      <c r="B774" s="141">
        <v>1999</v>
      </c>
      <c r="C774" s="141" t="s">
        <v>433</v>
      </c>
      <c r="D774" s="141">
        <v>0</v>
      </c>
      <c r="E774" s="141">
        <v>0</v>
      </c>
      <c r="F774" s="141">
        <v>0</v>
      </c>
      <c r="G774" s="141">
        <v>0</v>
      </c>
      <c r="H774" s="141">
        <v>0</v>
      </c>
      <c r="I774" s="141">
        <v>0</v>
      </c>
      <c r="J774" s="141">
        <v>0</v>
      </c>
      <c r="K774" s="141">
        <v>0</v>
      </c>
      <c r="L774" s="141">
        <v>0</v>
      </c>
      <c r="M774" s="141">
        <v>0</v>
      </c>
      <c r="N774" s="141">
        <v>0</v>
      </c>
      <c r="O774" s="141">
        <v>0</v>
      </c>
      <c r="P774" s="141">
        <v>0</v>
      </c>
    </row>
    <row r="775" spans="1:16" ht="12.75">
      <c r="A775" s="141">
        <v>10</v>
      </c>
      <c r="B775" s="141">
        <v>1999</v>
      </c>
      <c r="C775" s="141" t="s">
        <v>434</v>
      </c>
      <c r="D775" s="141">
        <v>0</v>
      </c>
      <c r="E775" s="141">
        <v>0</v>
      </c>
      <c r="F775" s="141">
        <v>0</v>
      </c>
      <c r="G775" s="141">
        <v>0</v>
      </c>
      <c r="H775" s="141">
        <v>0</v>
      </c>
      <c r="I775" s="141">
        <v>0</v>
      </c>
      <c r="J775" s="141">
        <v>0</v>
      </c>
      <c r="K775" s="141">
        <v>0</v>
      </c>
      <c r="L775" s="141">
        <v>0</v>
      </c>
      <c r="M775" s="141">
        <v>0</v>
      </c>
      <c r="N775" s="141">
        <v>0</v>
      </c>
      <c r="O775" s="141">
        <v>0</v>
      </c>
      <c r="P775" s="141">
        <v>0</v>
      </c>
    </row>
    <row r="776" spans="1:16" ht="12.75">
      <c r="A776" s="141">
        <v>10</v>
      </c>
      <c r="B776" s="141">
        <v>1999</v>
      </c>
      <c r="C776" s="141" t="s">
        <v>435</v>
      </c>
      <c r="D776" s="141">
        <v>0</v>
      </c>
      <c r="E776" s="141">
        <v>0</v>
      </c>
      <c r="F776" s="141">
        <v>0</v>
      </c>
      <c r="G776" s="141">
        <v>0</v>
      </c>
      <c r="H776" s="141">
        <v>0</v>
      </c>
      <c r="I776" s="141">
        <v>0</v>
      </c>
      <c r="J776" s="141">
        <v>0</v>
      </c>
      <c r="K776" s="141">
        <v>0</v>
      </c>
      <c r="L776" s="141">
        <v>0</v>
      </c>
      <c r="M776" s="141">
        <v>0</v>
      </c>
      <c r="N776" s="141">
        <v>0</v>
      </c>
      <c r="O776" s="141">
        <v>0</v>
      </c>
      <c r="P776" s="141">
        <v>0</v>
      </c>
    </row>
    <row r="777" spans="1:16" ht="12.75">
      <c r="A777" s="141">
        <v>10</v>
      </c>
      <c r="B777" s="141">
        <v>1999</v>
      </c>
      <c r="C777" s="141" t="s">
        <v>436</v>
      </c>
      <c r="D777" s="141">
        <v>0</v>
      </c>
      <c r="E777" s="141">
        <v>0</v>
      </c>
      <c r="F777" s="141">
        <v>0</v>
      </c>
      <c r="G777" s="141">
        <v>0</v>
      </c>
      <c r="H777" s="141">
        <v>0</v>
      </c>
      <c r="I777" s="141">
        <v>0</v>
      </c>
      <c r="J777" s="141">
        <v>0</v>
      </c>
      <c r="K777" s="141">
        <v>0</v>
      </c>
      <c r="L777" s="141">
        <v>0</v>
      </c>
      <c r="M777" s="141">
        <v>0</v>
      </c>
      <c r="N777" s="141">
        <v>0</v>
      </c>
      <c r="O777" s="141">
        <v>0</v>
      </c>
      <c r="P777" s="141">
        <v>0</v>
      </c>
    </row>
    <row r="778" spans="1:16" ht="12.75">
      <c r="A778" s="141">
        <v>10</v>
      </c>
      <c r="B778" s="141">
        <v>1999</v>
      </c>
      <c r="C778" s="141" t="s">
        <v>437</v>
      </c>
      <c r="D778" s="141">
        <v>0</v>
      </c>
      <c r="E778" s="141">
        <v>0</v>
      </c>
      <c r="F778" s="141">
        <v>0</v>
      </c>
      <c r="G778" s="141">
        <v>0</v>
      </c>
      <c r="H778" s="141">
        <v>0</v>
      </c>
      <c r="I778" s="141">
        <v>0</v>
      </c>
      <c r="J778" s="141">
        <v>0</v>
      </c>
      <c r="K778" s="141">
        <v>0</v>
      </c>
      <c r="L778" s="141">
        <v>0</v>
      </c>
      <c r="M778" s="141">
        <v>0</v>
      </c>
      <c r="N778" s="141">
        <v>0</v>
      </c>
      <c r="O778" s="141">
        <v>0</v>
      </c>
      <c r="P778" s="141">
        <v>0</v>
      </c>
    </row>
    <row r="779" spans="1:16" ht="12.75">
      <c r="A779" s="141">
        <v>10</v>
      </c>
      <c r="B779" s="141">
        <v>1999</v>
      </c>
      <c r="C779" s="141" t="s">
        <v>544</v>
      </c>
      <c r="D779" s="141">
        <v>0</v>
      </c>
      <c r="E779" s="141">
        <v>0</v>
      </c>
      <c r="F779" s="141">
        <v>0</v>
      </c>
      <c r="G779" s="141">
        <v>0</v>
      </c>
      <c r="H779" s="141">
        <v>0</v>
      </c>
      <c r="I779" s="141">
        <v>0</v>
      </c>
      <c r="J779" s="141">
        <v>0</v>
      </c>
      <c r="K779" s="141">
        <v>0</v>
      </c>
      <c r="L779" s="141">
        <v>0</v>
      </c>
      <c r="M779" s="141">
        <v>0</v>
      </c>
      <c r="N779" s="141">
        <v>0</v>
      </c>
      <c r="O779" s="141">
        <v>0</v>
      </c>
      <c r="P779" s="141">
        <v>0</v>
      </c>
    </row>
    <row r="780" spans="1:16" ht="12.75">
      <c r="A780" s="141">
        <v>10</v>
      </c>
      <c r="B780" s="141">
        <v>1999</v>
      </c>
      <c r="C780" s="141" t="s">
        <v>438</v>
      </c>
      <c r="D780" s="141">
        <v>0</v>
      </c>
      <c r="E780" s="141">
        <v>0</v>
      </c>
      <c r="F780" s="141">
        <v>0</v>
      </c>
      <c r="G780" s="141">
        <v>0</v>
      </c>
      <c r="H780" s="141">
        <v>0</v>
      </c>
      <c r="I780" s="141">
        <v>0</v>
      </c>
      <c r="J780" s="141">
        <v>0</v>
      </c>
      <c r="K780" s="141">
        <v>0</v>
      </c>
      <c r="L780" s="141">
        <v>0</v>
      </c>
      <c r="M780" s="141">
        <v>0</v>
      </c>
      <c r="N780" s="141">
        <v>0</v>
      </c>
      <c r="O780" s="141">
        <v>0</v>
      </c>
      <c r="P780" s="141">
        <v>0</v>
      </c>
    </row>
    <row r="781" spans="1:16" ht="12.75">
      <c r="A781" s="141">
        <v>10</v>
      </c>
      <c r="B781" s="141">
        <v>1999</v>
      </c>
      <c r="C781" s="141" t="s">
        <v>439</v>
      </c>
      <c r="D781" s="141">
        <v>0</v>
      </c>
      <c r="E781" s="141">
        <v>0</v>
      </c>
      <c r="F781" s="141">
        <v>0</v>
      </c>
      <c r="G781" s="141">
        <v>0</v>
      </c>
      <c r="H781" s="141">
        <v>0</v>
      </c>
      <c r="I781" s="141">
        <v>0</v>
      </c>
      <c r="J781" s="141">
        <v>0</v>
      </c>
      <c r="K781" s="141">
        <v>0</v>
      </c>
      <c r="L781" s="141">
        <v>0</v>
      </c>
      <c r="M781" s="141">
        <v>0</v>
      </c>
      <c r="N781" s="141">
        <v>0</v>
      </c>
      <c r="O781" s="141">
        <v>0</v>
      </c>
      <c r="P781" s="141">
        <v>0</v>
      </c>
    </row>
    <row r="782" spans="1:16" ht="12.75">
      <c r="A782" s="141">
        <v>10</v>
      </c>
      <c r="B782" s="141">
        <v>1999</v>
      </c>
      <c r="C782" s="141" t="s">
        <v>440</v>
      </c>
      <c r="D782" s="141">
        <v>0</v>
      </c>
      <c r="E782" s="141">
        <v>0</v>
      </c>
      <c r="F782" s="141">
        <v>0</v>
      </c>
      <c r="G782" s="141">
        <v>0</v>
      </c>
      <c r="H782" s="141">
        <v>0</v>
      </c>
      <c r="I782" s="141">
        <v>0</v>
      </c>
      <c r="J782" s="141">
        <v>0</v>
      </c>
      <c r="K782" s="141">
        <v>0</v>
      </c>
      <c r="L782" s="141">
        <v>0</v>
      </c>
      <c r="M782" s="141">
        <v>0</v>
      </c>
      <c r="N782" s="141">
        <v>0</v>
      </c>
      <c r="O782" s="141">
        <v>0</v>
      </c>
      <c r="P782" s="141">
        <v>0</v>
      </c>
    </row>
    <row r="783" spans="1:16" ht="12.75">
      <c r="A783" s="141">
        <v>12</v>
      </c>
      <c r="B783" s="141">
        <v>1999</v>
      </c>
      <c r="C783" s="141" t="s">
        <v>384</v>
      </c>
      <c r="D783" s="141">
        <v>0</v>
      </c>
      <c r="E783" s="141">
        <v>0</v>
      </c>
      <c r="F783" s="141">
        <v>0</v>
      </c>
      <c r="G783" s="141">
        <v>0</v>
      </c>
      <c r="H783" s="141">
        <v>0</v>
      </c>
      <c r="I783" s="141">
        <v>0</v>
      </c>
      <c r="J783" s="141">
        <v>0</v>
      </c>
      <c r="K783" s="141">
        <v>0</v>
      </c>
      <c r="L783" s="141">
        <v>0</v>
      </c>
      <c r="M783" s="141">
        <v>0</v>
      </c>
      <c r="N783" s="141">
        <v>0</v>
      </c>
      <c r="O783" s="141">
        <v>0</v>
      </c>
      <c r="P783" s="141">
        <v>0</v>
      </c>
    </row>
    <row r="784" spans="1:16" ht="12.75">
      <c r="A784" s="141">
        <v>11</v>
      </c>
      <c r="B784" s="141">
        <v>1999</v>
      </c>
      <c r="C784" s="141" t="s">
        <v>385</v>
      </c>
      <c r="D784" s="141">
        <v>0</v>
      </c>
      <c r="E784" s="141">
        <v>0</v>
      </c>
      <c r="F784" s="141">
        <v>0</v>
      </c>
      <c r="G784" s="141">
        <v>0</v>
      </c>
      <c r="H784" s="141">
        <v>0</v>
      </c>
      <c r="I784" s="141">
        <v>0</v>
      </c>
      <c r="J784" s="141">
        <v>0</v>
      </c>
      <c r="K784" s="141">
        <v>0</v>
      </c>
      <c r="L784" s="141">
        <v>0</v>
      </c>
      <c r="M784" s="141">
        <v>0</v>
      </c>
      <c r="N784" s="141">
        <v>0</v>
      </c>
      <c r="O784" s="141">
        <v>0</v>
      </c>
      <c r="P784" s="141">
        <v>0</v>
      </c>
    </row>
    <row r="785" spans="1:16" ht="12.75">
      <c r="A785" s="141">
        <v>11</v>
      </c>
      <c r="B785" s="141">
        <v>1999</v>
      </c>
      <c r="C785" s="141" t="s">
        <v>386</v>
      </c>
      <c r="D785" s="141">
        <v>0</v>
      </c>
      <c r="E785" s="141">
        <v>0</v>
      </c>
      <c r="F785" s="141">
        <v>0</v>
      </c>
      <c r="G785" s="141">
        <v>0</v>
      </c>
      <c r="H785" s="141">
        <v>0</v>
      </c>
      <c r="I785" s="141">
        <v>0</v>
      </c>
      <c r="J785" s="141">
        <v>0</v>
      </c>
      <c r="K785" s="141">
        <v>0</v>
      </c>
      <c r="L785" s="141">
        <v>0</v>
      </c>
      <c r="M785" s="141">
        <v>0</v>
      </c>
      <c r="N785" s="141">
        <v>0</v>
      </c>
      <c r="O785" s="141">
        <v>0</v>
      </c>
      <c r="P785" s="141">
        <v>0</v>
      </c>
    </row>
    <row r="786" spans="1:16" ht="12.75">
      <c r="A786" s="141">
        <v>13</v>
      </c>
      <c r="B786" s="141">
        <v>1999</v>
      </c>
      <c r="C786" s="141" t="s">
        <v>62</v>
      </c>
      <c r="D786" s="141">
        <v>0</v>
      </c>
      <c r="E786" s="141">
        <v>0</v>
      </c>
      <c r="F786" s="141">
        <v>0</v>
      </c>
      <c r="G786" s="141">
        <v>0</v>
      </c>
      <c r="H786" s="141">
        <v>0</v>
      </c>
      <c r="I786" s="141">
        <v>0</v>
      </c>
      <c r="J786" s="141">
        <v>0</v>
      </c>
      <c r="K786" s="141">
        <v>0</v>
      </c>
      <c r="L786" s="141">
        <v>0</v>
      </c>
      <c r="M786" s="141">
        <v>0</v>
      </c>
      <c r="N786" s="141">
        <v>0</v>
      </c>
      <c r="O786" s="141">
        <v>0</v>
      </c>
      <c r="P786" s="141">
        <v>0</v>
      </c>
    </row>
  </sheetData>
  <printOptions/>
  <pageMargins left="0.4" right="0.25" top="0.3" bottom="0.5" header="0.5" footer="0.5"/>
  <pageSetup horizontalDpi="600" verticalDpi="600" orientation="landscape" scale="69"/>
  <headerFooter alignWithMargins="0">
    <oddFooter>&amp;C\footer_range</oddFooter>
  </headerFooter>
</worksheet>
</file>

<file path=xl/worksheets/sheet4.xml><?xml version="1.0" encoding="utf-8"?>
<worksheet xmlns="http://schemas.openxmlformats.org/spreadsheetml/2006/main" xmlns:r="http://schemas.openxmlformats.org/officeDocument/2006/relationships">
  <sheetPr transitionEvaluation="1"/>
  <dimension ref="A1:P786"/>
  <sheetViews>
    <sheetView defaultGridColor="0" zoomScale="87" zoomScaleNormal="87" colorId="22" workbookViewId="0" topLeftCell="A1">
      <selection activeCell="A1" sqref="A1:IV16384"/>
    </sheetView>
  </sheetViews>
  <sheetFormatPr defaultColWidth="9.75390625" defaultRowHeight="12.75"/>
  <cols>
    <col min="1" max="2" width="9.875" style="141" bestFit="1" customWidth="1"/>
    <col min="3" max="3" width="9.75390625" style="141" customWidth="1"/>
    <col min="4" max="4" width="11.00390625" style="141" bestFit="1" customWidth="1"/>
    <col min="5" max="5" width="12.00390625" style="141" bestFit="1" customWidth="1"/>
    <col min="6" max="10" width="11.00390625" style="141" bestFit="1" customWidth="1"/>
    <col min="11" max="14" width="10.00390625" style="141" bestFit="1" customWidth="1"/>
    <col min="15" max="15" width="9.875" style="141" bestFit="1" customWidth="1"/>
    <col min="16" max="16" width="11.00390625" style="141" bestFit="1" customWidth="1"/>
    <col min="17" max="16384" width="9.75390625" style="141" customWidth="1"/>
  </cols>
  <sheetData>
    <row r="1" spans="1:11" ht="12.75">
      <c r="A1" s="141">
        <v>1</v>
      </c>
      <c r="B1" s="141">
        <v>1999</v>
      </c>
      <c r="C1" s="141" t="s">
        <v>63</v>
      </c>
      <c r="D1" s="141">
        <v>0</v>
      </c>
      <c r="E1" s="141" t="s">
        <v>58</v>
      </c>
      <c r="F1" s="141">
        <v>1</v>
      </c>
      <c r="G1" s="141" t="s">
        <v>59</v>
      </c>
      <c r="H1" s="141">
        <v>1</v>
      </c>
      <c r="I1" s="141" t="s">
        <v>60</v>
      </c>
      <c r="J1" s="141" t="s">
        <v>61</v>
      </c>
      <c r="K1" s="141">
        <v>2</v>
      </c>
    </row>
    <row r="2" spans="1:16" ht="12.75">
      <c r="A2" s="141">
        <v>10</v>
      </c>
      <c r="B2" s="141">
        <v>1999</v>
      </c>
      <c r="C2" s="141" t="s">
        <v>621</v>
      </c>
      <c r="D2" s="141">
        <v>502</v>
      </c>
      <c r="E2" s="141">
        <v>2387</v>
      </c>
      <c r="F2" s="141">
        <v>3164</v>
      </c>
      <c r="G2" s="141">
        <v>846</v>
      </c>
      <c r="H2" s="141">
        <v>2318</v>
      </c>
      <c r="I2" s="141">
        <v>0</v>
      </c>
      <c r="J2" s="141">
        <v>0</v>
      </c>
      <c r="K2" s="141">
        <v>0</v>
      </c>
      <c r="L2" s="141">
        <v>0</v>
      </c>
      <c r="M2" s="141">
        <v>0</v>
      </c>
      <c r="N2" s="141">
        <v>0</v>
      </c>
      <c r="O2" s="141">
        <v>0</v>
      </c>
      <c r="P2" s="141">
        <v>2318</v>
      </c>
    </row>
    <row r="3" spans="1:16" ht="12.75">
      <c r="A3" s="141">
        <v>10</v>
      </c>
      <c r="B3" s="141">
        <v>1999</v>
      </c>
      <c r="C3" s="141" t="s">
        <v>623</v>
      </c>
      <c r="D3" s="141">
        <v>5724682</v>
      </c>
      <c r="E3" s="141">
        <v>29416739</v>
      </c>
      <c r="F3" s="141">
        <v>22630127</v>
      </c>
      <c r="G3" s="141">
        <v>2273988</v>
      </c>
      <c r="H3" s="141">
        <v>20356139</v>
      </c>
      <c r="I3" s="141">
        <v>2693720</v>
      </c>
      <c r="J3" s="141">
        <v>9061957</v>
      </c>
      <c r="K3" s="141">
        <v>1264722</v>
      </c>
      <c r="L3" s="141">
        <v>2353392</v>
      </c>
      <c r="M3" s="141">
        <v>1433023</v>
      </c>
      <c r="N3" s="141">
        <v>930516</v>
      </c>
      <c r="O3" s="141">
        <v>502507</v>
      </c>
      <c r="P3" s="141">
        <v>22123368</v>
      </c>
    </row>
    <row r="4" spans="1:16" ht="12.75">
      <c r="A4" s="141">
        <v>10</v>
      </c>
      <c r="B4" s="141">
        <v>1999</v>
      </c>
      <c r="C4" s="141" t="s">
        <v>624</v>
      </c>
      <c r="D4" s="141">
        <v>8131290</v>
      </c>
      <c r="E4" s="141">
        <v>44933314</v>
      </c>
      <c r="F4" s="141">
        <v>37771074</v>
      </c>
      <c r="G4" s="141">
        <v>5661734</v>
      </c>
      <c r="H4" s="141">
        <v>32109340</v>
      </c>
      <c r="I4" s="141">
        <v>5330899</v>
      </c>
      <c r="J4" s="141">
        <v>16128111</v>
      </c>
      <c r="K4" s="141">
        <v>2541512</v>
      </c>
      <c r="L4" s="141">
        <v>3103718</v>
      </c>
      <c r="M4" s="141">
        <v>152213</v>
      </c>
      <c r="N4" s="141">
        <v>41816</v>
      </c>
      <c r="O4" s="141">
        <v>110397</v>
      </c>
      <c r="P4" s="141">
        <v>34761249</v>
      </c>
    </row>
    <row r="5" spans="1:16" ht="12.75">
      <c r="A5" s="141">
        <v>10</v>
      </c>
      <c r="B5" s="141">
        <v>1999</v>
      </c>
      <c r="C5" s="141" t="s">
        <v>625</v>
      </c>
      <c r="D5" s="141">
        <v>1140344</v>
      </c>
      <c r="E5" s="141">
        <v>6002285</v>
      </c>
      <c r="F5" s="141">
        <v>5813673</v>
      </c>
      <c r="G5" s="141">
        <v>2600596</v>
      </c>
      <c r="H5" s="141">
        <v>3213077</v>
      </c>
      <c r="I5" s="141">
        <v>583844</v>
      </c>
      <c r="J5" s="141">
        <v>1246795</v>
      </c>
      <c r="K5" s="141">
        <v>684774</v>
      </c>
      <c r="L5" s="141">
        <v>7641</v>
      </c>
      <c r="M5" s="141">
        <v>8950</v>
      </c>
      <c r="N5" s="141">
        <v>5986</v>
      </c>
      <c r="O5" s="141">
        <v>2964</v>
      </c>
      <c r="P5" s="141">
        <v>3900815</v>
      </c>
    </row>
    <row r="6" spans="1:16" ht="12.75">
      <c r="A6" s="141">
        <v>10</v>
      </c>
      <c r="B6" s="141">
        <v>1999</v>
      </c>
      <c r="C6" s="141" t="s">
        <v>626</v>
      </c>
      <c r="D6" s="141">
        <v>4475418</v>
      </c>
      <c r="E6" s="141">
        <v>22447533</v>
      </c>
      <c r="F6" s="141">
        <v>16181074</v>
      </c>
      <c r="G6" s="141">
        <v>2956746</v>
      </c>
      <c r="H6" s="141">
        <v>13224328</v>
      </c>
      <c r="I6" s="141">
        <v>950260</v>
      </c>
      <c r="J6" s="141">
        <v>4550719</v>
      </c>
      <c r="K6" s="141">
        <v>773730</v>
      </c>
      <c r="L6" s="141">
        <v>242682</v>
      </c>
      <c r="M6" s="141">
        <v>191372</v>
      </c>
      <c r="N6" s="141">
        <v>147624</v>
      </c>
      <c r="O6" s="141">
        <v>43748</v>
      </c>
      <c r="P6" s="141">
        <v>14041806</v>
      </c>
    </row>
    <row r="7" spans="1:16" ht="12.75">
      <c r="A7" s="141">
        <v>10</v>
      </c>
      <c r="B7" s="141">
        <v>1999</v>
      </c>
      <c r="C7" s="141" t="s">
        <v>627</v>
      </c>
      <c r="D7" s="141">
        <v>2699485</v>
      </c>
      <c r="E7" s="141">
        <v>14831588</v>
      </c>
      <c r="F7" s="141">
        <v>10623776</v>
      </c>
      <c r="G7" s="141">
        <v>2033688</v>
      </c>
      <c r="H7" s="141">
        <v>8590088</v>
      </c>
      <c r="I7" s="141">
        <v>933319</v>
      </c>
      <c r="J7" s="141">
        <v>4933445</v>
      </c>
      <c r="K7" s="141">
        <v>842746</v>
      </c>
      <c r="L7" s="141">
        <v>248577</v>
      </c>
      <c r="M7" s="141">
        <v>83011</v>
      </c>
      <c r="N7" s="141">
        <v>51939</v>
      </c>
      <c r="O7" s="141">
        <v>31072</v>
      </c>
      <c r="P7" s="141">
        <v>9463906</v>
      </c>
    </row>
    <row r="8" spans="1:16" ht="12.75">
      <c r="A8" s="141">
        <v>10</v>
      </c>
      <c r="B8" s="141">
        <v>1999</v>
      </c>
      <c r="C8" s="141" t="s">
        <v>628</v>
      </c>
      <c r="D8" s="141">
        <v>25744858</v>
      </c>
      <c r="E8" s="141">
        <v>138106434</v>
      </c>
      <c r="F8" s="141">
        <v>98598277</v>
      </c>
      <c r="G8" s="141">
        <v>18490591</v>
      </c>
      <c r="H8" s="141">
        <v>80107686</v>
      </c>
      <c r="I8" s="141">
        <v>34170473</v>
      </c>
      <c r="J8" s="141">
        <v>122047640</v>
      </c>
      <c r="K8" s="141">
        <v>9553361</v>
      </c>
      <c r="L8" s="141">
        <v>30459725</v>
      </c>
      <c r="M8" s="141">
        <v>7920455</v>
      </c>
      <c r="N8" s="141">
        <v>5243944</v>
      </c>
      <c r="O8" s="141">
        <v>2676511</v>
      </c>
      <c r="P8" s="141">
        <v>92337558</v>
      </c>
    </row>
    <row r="9" spans="1:16" ht="12.75">
      <c r="A9" s="141">
        <v>10</v>
      </c>
      <c r="B9" s="141">
        <v>1999</v>
      </c>
      <c r="C9" s="141" t="s">
        <v>629</v>
      </c>
      <c r="D9" s="141">
        <v>137434787</v>
      </c>
      <c r="E9" s="141">
        <v>582836928</v>
      </c>
      <c r="F9" s="141">
        <v>335790959</v>
      </c>
      <c r="G9" s="141">
        <v>27056724</v>
      </c>
      <c r="H9" s="141">
        <v>308734235</v>
      </c>
      <c r="I9" s="141">
        <v>40027550</v>
      </c>
      <c r="J9" s="141">
        <v>123370386</v>
      </c>
      <c r="K9" s="141">
        <v>13458517</v>
      </c>
      <c r="L9" s="141">
        <v>40115808</v>
      </c>
      <c r="M9" s="141">
        <v>4367402</v>
      </c>
      <c r="N9" s="141">
        <v>446828</v>
      </c>
      <c r="O9" s="141">
        <v>3920574</v>
      </c>
      <c r="P9" s="141">
        <v>326113326</v>
      </c>
    </row>
    <row r="10" spans="1:16" ht="12.75">
      <c r="A10" s="141">
        <v>10</v>
      </c>
      <c r="B10" s="141">
        <v>1999</v>
      </c>
      <c r="C10" s="141" t="s">
        <v>630</v>
      </c>
      <c r="D10" s="141">
        <v>879382</v>
      </c>
      <c r="E10" s="141">
        <v>2859983</v>
      </c>
      <c r="F10" s="141">
        <v>672903</v>
      </c>
      <c r="G10" s="141">
        <v>1199176</v>
      </c>
      <c r="H10" s="141">
        <v>-526273</v>
      </c>
      <c r="I10" s="141">
        <v>609</v>
      </c>
      <c r="J10" s="141">
        <v>3102</v>
      </c>
      <c r="K10" s="141">
        <v>135540</v>
      </c>
      <c r="L10" s="141">
        <v>130397</v>
      </c>
      <c r="M10" s="141">
        <v>86256</v>
      </c>
      <c r="N10" s="141">
        <v>30072</v>
      </c>
      <c r="O10" s="141">
        <v>56184</v>
      </c>
      <c r="P10" s="141">
        <v>-334549</v>
      </c>
    </row>
    <row r="11" spans="1:16" ht="12.75">
      <c r="A11" s="141">
        <v>10</v>
      </c>
      <c r="B11" s="141">
        <v>1999</v>
      </c>
      <c r="C11" s="141" t="s">
        <v>631</v>
      </c>
      <c r="D11" s="141">
        <v>13263397</v>
      </c>
      <c r="E11" s="141">
        <v>89777274</v>
      </c>
      <c r="F11" s="141">
        <v>47048493</v>
      </c>
      <c r="G11" s="141">
        <v>16550722</v>
      </c>
      <c r="H11" s="141">
        <v>30497771</v>
      </c>
      <c r="I11" s="141">
        <v>6847339</v>
      </c>
      <c r="J11" s="141">
        <v>18754899</v>
      </c>
      <c r="K11" s="141">
        <v>5126980</v>
      </c>
      <c r="L11" s="141">
        <v>4582515</v>
      </c>
      <c r="M11" s="141">
        <v>867625</v>
      </c>
      <c r="N11" s="141">
        <v>399457</v>
      </c>
      <c r="O11" s="141">
        <v>468168</v>
      </c>
      <c r="P11" s="141">
        <v>36092919</v>
      </c>
    </row>
    <row r="12" spans="1:16" ht="12.75">
      <c r="A12" s="141">
        <v>10</v>
      </c>
      <c r="B12" s="141">
        <v>1999</v>
      </c>
      <c r="C12" s="141" t="s">
        <v>632</v>
      </c>
      <c r="D12" s="141">
        <v>620</v>
      </c>
      <c r="E12" s="141">
        <v>3051</v>
      </c>
      <c r="F12" s="141">
        <v>2699</v>
      </c>
      <c r="G12" s="141">
        <v>675</v>
      </c>
      <c r="H12" s="141">
        <v>2024</v>
      </c>
      <c r="I12" s="141">
        <v>0</v>
      </c>
      <c r="J12" s="141">
        <v>0</v>
      </c>
      <c r="K12" s="141">
        <v>0</v>
      </c>
      <c r="L12" s="141">
        <v>0</v>
      </c>
      <c r="M12" s="141">
        <v>0</v>
      </c>
      <c r="N12" s="141">
        <v>0</v>
      </c>
      <c r="O12" s="141">
        <v>0</v>
      </c>
      <c r="P12" s="141">
        <v>2024</v>
      </c>
    </row>
    <row r="13" spans="1:16" ht="12.75">
      <c r="A13" s="141">
        <v>10</v>
      </c>
      <c r="B13" s="141">
        <v>1999</v>
      </c>
      <c r="C13" s="141" t="s">
        <v>633</v>
      </c>
      <c r="D13" s="141">
        <v>1549154</v>
      </c>
      <c r="E13" s="141">
        <v>8086441</v>
      </c>
      <c r="F13" s="141">
        <v>7463429</v>
      </c>
      <c r="G13" s="141">
        <v>1096627</v>
      </c>
      <c r="H13" s="141">
        <v>6366802</v>
      </c>
      <c r="I13" s="141">
        <v>313550</v>
      </c>
      <c r="J13" s="141">
        <v>3001405</v>
      </c>
      <c r="K13" s="141">
        <v>587476</v>
      </c>
      <c r="L13" s="141">
        <v>72502</v>
      </c>
      <c r="M13" s="141">
        <v>46165</v>
      </c>
      <c r="N13" s="141">
        <v>38924</v>
      </c>
      <c r="O13" s="141">
        <v>7241</v>
      </c>
      <c r="P13" s="141">
        <v>6961519</v>
      </c>
    </row>
    <row r="14" spans="1:16" ht="12.75">
      <c r="A14" s="141">
        <v>10</v>
      </c>
      <c r="B14" s="141">
        <v>1999</v>
      </c>
      <c r="C14" s="141" t="s">
        <v>634</v>
      </c>
      <c r="D14" s="141">
        <v>11591615</v>
      </c>
      <c r="E14" s="141">
        <v>85310342</v>
      </c>
      <c r="F14" s="141">
        <v>53879590</v>
      </c>
      <c r="G14" s="141">
        <v>5460766</v>
      </c>
      <c r="H14" s="141">
        <v>48418824</v>
      </c>
      <c r="I14" s="141">
        <v>2370318</v>
      </c>
      <c r="J14" s="141">
        <v>11938358</v>
      </c>
      <c r="K14" s="141">
        <v>2916127</v>
      </c>
      <c r="L14" s="141">
        <v>1186879</v>
      </c>
      <c r="M14" s="141">
        <v>1291900</v>
      </c>
      <c r="N14" s="141">
        <v>878873</v>
      </c>
      <c r="O14" s="141">
        <v>413027</v>
      </c>
      <c r="P14" s="141">
        <v>51747978</v>
      </c>
    </row>
    <row r="15" spans="1:16" ht="12.75">
      <c r="A15" s="141">
        <v>10</v>
      </c>
      <c r="B15" s="141">
        <v>1999</v>
      </c>
      <c r="C15" s="141" t="s">
        <v>635</v>
      </c>
      <c r="D15" s="141">
        <v>61087269</v>
      </c>
      <c r="E15" s="141">
        <v>279998269</v>
      </c>
      <c r="F15" s="141">
        <v>209734181</v>
      </c>
      <c r="G15" s="141">
        <v>44962913</v>
      </c>
      <c r="H15" s="141">
        <v>164771268</v>
      </c>
      <c r="I15" s="141">
        <v>55591963</v>
      </c>
      <c r="J15" s="141">
        <v>122749690</v>
      </c>
      <c r="K15" s="141">
        <v>5246766</v>
      </c>
      <c r="L15" s="141">
        <v>6173203</v>
      </c>
      <c r="M15" s="141">
        <v>978824</v>
      </c>
      <c r="N15" s="141">
        <v>423162</v>
      </c>
      <c r="O15" s="141">
        <v>555662</v>
      </c>
      <c r="P15" s="141">
        <v>170573696</v>
      </c>
    </row>
    <row r="16" spans="1:16" ht="12.75">
      <c r="A16" s="141">
        <v>10</v>
      </c>
      <c r="B16" s="141">
        <v>1999</v>
      </c>
      <c r="C16" s="141" t="s">
        <v>636</v>
      </c>
      <c r="D16" s="141">
        <v>671</v>
      </c>
      <c r="E16" s="141">
        <v>2597</v>
      </c>
      <c r="F16" s="141">
        <v>2237</v>
      </c>
      <c r="G16" s="141">
        <v>544</v>
      </c>
      <c r="H16" s="141">
        <v>1693</v>
      </c>
      <c r="I16" s="141">
        <v>0</v>
      </c>
      <c r="J16" s="141">
        <v>0</v>
      </c>
      <c r="K16" s="141">
        <v>0</v>
      </c>
      <c r="L16" s="141">
        <v>0</v>
      </c>
      <c r="M16" s="141">
        <v>0</v>
      </c>
      <c r="N16" s="141">
        <v>0</v>
      </c>
      <c r="O16" s="141">
        <v>0</v>
      </c>
      <c r="P16" s="141">
        <v>1693</v>
      </c>
    </row>
    <row r="17" spans="1:16" ht="12.75">
      <c r="A17" s="141">
        <v>10</v>
      </c>
      <c r="B17" s="141">
        <v>1999</v>
      </c>
      <c r="C17" s="141" t="s">
        <v>637</v>
      </c>
      <c r="D17" s="141">
        <v>1972517</v>
      </c>
      <c r="E17" s="141">
        <v>7087493</v>
      </c>
      <c r="F17" s="141">
        <v>5771736</v>
      </c>
      <c r="G17" s="141">
        <v>846058</v>
      </c>
      <c r="H17" s="141">
        <v>4925678</v>
      </c>
      <c r="I17" s="141">
        <v>480378</v>
      </c>
      <c r="J17" s="141">
        <v>2852914</v>
      </c>
      <c r="K17" s="141">
        <v>477869</v>
      </c>
      <c r="L17" s="141">
        <v>59961</v>
      </c>
      <c r="M17" s="141">
        <v>31721</v>
      </c>
      <c r="N17" s="141">
        <v>18217</v>
      </c>
      <c r="O17" s="141">
        <v>13504</v>
      </c>
      <c r="P17" s="141">
        <v>5417051</v>
      </c>
    </row>
    <row r="18" spans="1:16" ht="12.75">
      <c r="A18" s="141">
        <v>10</v>
      </c>
      <c r="B18" s="141">
        <v>1999</v>
      </c>
      <c r="C18" s="141" t="s">
        <v>638</v>
      </c>
      <c r="D18" s="141">
        <v>1691342</v>
      </c>
      <c r="E18" s="141">
        <v>7819277</v>
      </c>
      <c r="F18" s="141">
        <v>2770639</v>
      </c>
      <c r="G18" s="141">
        <v>1004297</v>
      </c>
      <c r="H18" s="141">
        <v>1766342</v>
      </c>
      <c r="I18" s="141">
        <v>69026</v>
      </c>
      <c r="J18" s="141">
        <v>223836</v>
      </c>
      <c r="K18" s="141">
        <v>163361</v>
      </c>
      <c r="L18" s="141">
        <v>50539</v>
      </c>
      <c r="M18" s="141">
        <v>43957</v>
      </c>
      <c r="N18" s="141">
        <v>33036</v>
      </c>
      <c r="O18" s="141">
        <v>10921</v>
      </c>
      <c r="P18" s="141">
        <v>1940624</v>
      </c>
    </row>
    <row r="19" spans="1:16" ht="12.75">
      <c r="A19" s="141">
        <v>10</v>
      </c>
      <c r="B19" s="141">
        <v>1999</v>
      </c>
      <c r="C19" s="141" t="s">
        <v>639</v>
      </c>
      <c r="D19" s="141">
        <v>20456462</v>
      </c>
      <c r="E19" s="141">
        <v>98607905</v>
      </c>
      <c r="F19" s="141">
        <v>63974084</v>
      </c>
      <c r="G19" s="141">
        <v>3589401</v>
      </c>
      <c r="H19" s="141">
        <v>60384683</v>
      </c>
      <c r="I19" s="141">
        <v>19175893</v>
      </c>
      <c r="J19" s="141">
        <v>54870620</v>
      </c>
      <c r="K19" s="141">
        <v>3407600</v>
      </c>
      <c r="L19" s="141">
        <v>8255190</v>
      </c>
      <c r="M19" s="141">
        <v>13478725</v>
      </c>
      <c r="N19" s="141">
        <v>11933155</v>
      </c>
      <c r="O19" s="141">
        <v>1545570</v>
      </c>
      <c r="P19" s="141">
        <v>65337853</v>
      </c>
    </row>
    <row r="20" spans="1:16" ht="12.75">
      <c r="A20" s="141">
        <v>10</v>
      </c>
      <c r="B20" s="141">
        <v>1999</v>
      </c>
      <c r="C20" s="141" t="s">
        <v>640</v>
      </c>
      <c r="D20" s="141">
        <v>6002371</v>
      </c>
      <c r="E20" s="141">
        <v>32291191</v>
      </c>
      <c r="F20" s="141">
        <v>21761849</v>
      </c>
      <c r="G20" s="141">
        <v>2563301</v>
      </c>
      <c r="H20" s="141">
        <v>19198548</v>
      </c>
      <c r="I20" s="141">
        <v>5045061</v>
      </c>
      <c r="J20" s="141">
        <v>16866382</v>
      </c>
      <c r="K20" s="141">
        <v>1459554</v>
      </c>
      <c r="L20" s="141">
        <v>2583845</v>
      </c>
      <c r="M20" s="141">
        <v>2320648</v>
      </c>
      <c r="N20" s="141">
        <v>1436125</v>
      </c>
      <c r="O20" s="141">
        <v>884523</v>
      </c>
      <c r="P20" s="141">
        <v>21542625</v>
      </c>
    </row>
    <row r="21" spans="1:16" ht="12.75">
      <c r="A21" s="141">
        <v>10</v>
      </c>
      <c r="B21" s="141">
        <v>1999</v>
      </c>
      <c r="C21" s="141" t="s">
        <v>641</v>
      </c>
      <c r="D21" s="141">
        <v>7157541</v>
      </c>
      <c r="E21" s="141">
        <v>46873655</v>
      </c>
      <c r="F21" s="141">
        <v>27348995</v>
      </c>
      <c r="G21" s="141">
        <v>10914963</v>
      </c>
      <c r="H21" s="141">
        <v>16434032</v>
      </c>
      <c r="I21" s="141">
        <v>1025857</v>
      </c>
      <c r="J21" s="141">
        <v>4448033</v>
      </c>
      <c r="K21" s="141">
        <v>1539224</v>
      </c>
      <c r="L21" s="141">
        <v>429385</v>
      </c>
      <c r="M21" s="141">
        <v>579161</v>
      </c>
      <c r="N21" s="141">
        <v>525488</v>
      </c>
      <c r="O21" s="141">
        <v>53673</v>
      </c>
      <c r="P21" s="141">
        <v>18026929</v>
      </c>
    </row>
    <row r="22" spans="1:16" ht="12.75">
      <c r="A22" s="141">
        <v>10</v>
      </c>
      <c r="B22" s="141">
        <v>1999</v>
      </c>
      <c r="C22" s="141" t="s">
        <v>642</v>
      </c>
      <c r="D22" s="141">
        <v>21681698</v>
      </c>
      <c r="E22" s="141">
        <v>120721985</v>
      </c>
      <c r="F22" s="141">
        <v>100529945</v>
      </c>
      <c r="G22" s="141">
        <v>17789432</v>
      </c>
      <c r="H22" s="141">
        <v>82740513</v>
      </c>
      <c r="I22" s="141">
        <v>14751763</v>
      </c>
      <c r="J22" s="141">
        <v>39801271</v>
      </c>
      <c r="K22" s="141">
        <v>4135774</v>
      </c>
      <c r="L22" s="141">
        <v>9628562</v>
      </c>
      <c r="M22" s="141">
        <v>3928124</v>
      </c>
      <c r="N22" s="141">
        <v>1111159</v>
      </c>
      <c r="O22" s="141">
        <v>2816965</v>
      </c>
      <c r="P22" s="141">
        <v>89693252</v>
      </c>
    </row>
    <row r="23" spans="1:16" ht="12.75">
      <c r="A23" s="141">
        <v>10</v>
      </c>
      <c r="B23" s="141">
        <v>1999</v>
      </c>
      <c r="C23" s="141" t="s">
        <v>643</v>
      </c>
      <c r="D23" s="141">
        <v>13628661</v>
      </c>
      <c r="E23" s="141">
        <v>66484288</v>
      </c>
      <c r="F23" s="141">
        <v>40089405</v>
      </c>
      <c r="G23" s="141">
        <v>1724974</v>
      </c>
      <c r="H23" s="141">
        <v>38364431</v>
      </c>
      <c r="I23" s="141">
        <v>12424476</v>
      </c>
      <c r="J23" s="141">
        <v>39161980</v>
      </c>
      <c r="K23" s="141">
        <v>1976199</v>
      </c>
      <c r="L23" s="141">
        <v>5505855</v>
      </c>
      <c r="M23" s="141">
        <v>3548870</v>
      </c>
      <c r="N23" s="141">
        <v>1446940</v>
      </c>
      <c r="O23" s="141">
        <v>2101930</v>
      </c>
      <c r="P23" s="141">
        <v>42442560</v>
      </c>
    </row>
    <row r="24" spans="1:16" ht="12.75">
      <c r="A24" s="141">
        <v>10</v>
      </c>
      <c r="B24" s="141">
        <v>1999</v>
      </c>
      <c r="C24" s="141" t="s">
        <v>644</v>
      </c>
      <c r="D24" s="141">
        <v>14482134</v>
      </c>
      <c r="E24" s="141">
        <v>82823391</v>
      </c>
      <c r="F24" s="141">
        <v>63162717</v>
      </c>
      <c r="G24" s="141">
        <v>15729971</v>
      </c>
      <c r="H24" s="141">
        <v>47432746</v>
      </c>
      <c r="I24" s="141">
        <v>6851661</v>
      </c>
      <c r="J24" s="141">
        <v>29505404</v>
      </c>
      <c r="K24" s="141">
        <v>4034548</v>
      </c>
      <c r="L24" s="141">
        <v>5894175</v>
      </c>
      <c r="M24" s="141">
        <v>891066</v>
      </c>
      <c r="N24" s="141">
        <v>712514</v>
      </c>
      <c r="O24" s="141">
        <v>178552</v>
      </c>
      <c r="P24" s="141">
        <v>51645846</v>
      </c>
    </row>
    <row r="25" spans="1:16" ht="12.75">
      <c r="A25" s="141">
        <v>10</v>
      </c>
      <c r="B25" s="141">
        <v>1999</v>
      </c>
      <c r="C25" s="141" t="s">
        <v>645</v>
      </c>
      <c r="D25" s="141">
        <v>13711789</v>
      </c>
      <c r="E25" s="141">
        <v>66580049</v>
      </c>
      <c r="F25" s="141">
        <v>41898657</v>
      </c>
      <c r="G25" s="141">
        <v>23420490</v>
      </c>
      <c r="H25" s="141">
        <v>18478167</v>
      </c>
      <c r="I25" s="141">
        <v>3101759</v>
      </c>
      <c r="J25" s="141">
        <v>8616658</v>
      </c>
      <c r="K25" s="141">
        <v>3754456</v>
      </c>
      <c r="L25" s="141">
        <v>31298</v>
      </c>
      <c r="M25" s="141">
        <v>37337</v>
      </c>
      <c r="N25" s="141">
        <v>22892</v>
      </c>
      <c r="O25" s="141">
        <v>14445</v>
      </c>
      <c r="P25" s="141">
        <v>22247068</v>
      </c>
    </row>
    <row r="26" spans="1:16" ht="12.75">
      <c r="A26" s="141">
        <v>10</v>
      </c>
      <c r="B26" s="141">
        <v>1999</v>
      </c>
      <c r="C26" s="141" t="s">
        <v>646</v>
      </c>
      <c r="D26" s="141">
        <v>135137519</v>
      </c>
      <c r="E26" s="141">
        <v>838519072</v>
      </c>
      <c r="F26" s="141">
        <v>390880202</v>
      </c>
      <c r="G26" s="141">
        <v>83645475</v>
      </c>
      <c r="H26" s="141">
        <v>307234727</v>
      </c>
      <c r="I26" s="141">
        <v>203734300</v>
      </c>
      <c r="J26" s="141">
        <v>554028763</v>
      </c>
      <c r="K26" s="141">
        <v>34110806</v>
      </c>
      <c r="L26" s="141">
        <v>14152884</v>
      </c>
      <c r="M26" s="141">
        <v>8312757</v>
      </c>
      <c r="N26" s="141">
        <v>7273776</v>
      </c>
      <c r="O26" s="141">
        <v>1038981</v>
      </c>
      <c r="P26" s="141">
        <v>342384514</v>
      </c>
    </row>
    <row r="27" spans="1:16" ht="12.75">
      <c r="A27" s="141">
        <v>12</v>
      </c>
      <c r="B27" s="141">
        <v>1999</v>
      </c>
      <c r="C27" s="141" t="s">
        <v>647</v>
      </c>
      <c r="D27" s="141">
        <v>509645508</v>
      </c>
      <c r="E27" s="141">
        <v>2672423471</v>
      </c>
      <c r="F27" s="141">
        <v>1604403885</v>
      </c>
      <c r="G27" s="141">
        <v>291574698</v>
      </c>
      <c r="H27" s="141">
        <v>1312829187</v>
      </c>
      <c r="I27" s="141">
        <v>416474018</v>
      </c>
      <c r="J27" s="141">
        <v>1188162368</v>
      </c>
      <c r="K27" s="141">
        <v>98191642</v>
      </c>
      <c r="L27" s="141">
        <v>135268733</v>
      </c>
      <c r="M27" s="141">
        <v>50599562</v>
      </c>
      <c r="N27" s="141">
        <v>33152443</v>
      </c>
      <c r="O27" s="141">
        <v>17447119</v>
      </c>
      <c r="P27" s="141">
        <v>1428467948</v>
      </c>
    </row>
    <row r="28" spans="1:16" ht="12.75">
      <c r="A28" s="141">
        <v>10</v>
      </c>
      <c r="B28" s="141">
        <v>1999</v>
      </c>
      <c r="C28" s="141" t="s">
        <v>648</v>
      </c>
      <c r="D28" s="141">
        <v>298868</v>
      </c>
      <c r="E28" s="141">
        <v>2092525</v>
      </c>
      <c r="F28" s="141">
        <v>1962356</v>
      </c>
      <c r="G28" s="141">
        <v>982401</v>
      </c>
      <c r="H28" s="141">
        <v>979955</v>
      </c>
      <c r="I28" s="141">
        <v>212052</v>
      </c>
      <c r="J28" s="141">
        <v>1071752</v>
      </c>
      <c r="K28" s="141">
        <v>514718</v>
      </c>
      <c r="L28" s="141">
        <v>70035</v>
      </c>
      <c r="M28" s="141">
        <v>136663</v>
      </c>
      <c r="N28" s="141">
        <v>109527</v>
      </c>
      <c r="O28" s="141">
        <v>27136</v>
      </c>
      <c r="P28" s="141">
        <v>1521809</v>
      </c>
    </row>
    <row r="29" spans="1:16" ht="12.75">
      <c r="A29" s="141">
        <v>10</v>
      </c>
      <c r="B29" s="141">
        <v>1999</v>
      </c>
      <c r="C29" s="141" t="s">
        <v>549</v>
      </c>
      <c r="D29" s="141">
        <v>548283</v>
      </c>
      <c r="E29" s="141">
        <v>2448068</v>
      </c>
      <c r="F29" s="141">
        <v>1640219</v>
      </c>
      <c r="G29" s="141">
        <v>846576</v>
      </c>
      <c r="H29" s="141">
        <v>793643</v>
      </c>
      <c r="I29" s="141">
        <v>224178</v>
      </c>
      <c r="J29" s="141">
        <v>666942</v>
      </c>
      <c r="K29" s="141">
        <v>514305</v>
      </c>
      <c r="L29" s="141">
        <v>1381244</v>
      </c>
      <c r="M29" s="141">
        <v>1190914</v>
      </c>
      <c r="N29" s="141">
        <v>832750</v>
      </c>
      <c r="O29" s="141">
        <v>358164</v>
      </c>
      <c r="P29" s="141">
        <v>1666112</v>
      </c>
    </row>
    <row r="30" spans="1:16" ht="12.75">
      <c r="A30" s="141">
        <v>10</v>
      </c>
      <c r="B30" s="141">
        <v>1999</v>
      </c>
      <c r="C30" s="141" t="s">
        <v>550</v>
      </c>
      <c r="D30" s="141">
        <v>266589</v>
      </c>
      <c r="E30" s="141">
        <v>1317161</v>
      </c>
      <c r="F30" s="141">
        <v>1041996</v>
      </c>
      <c r="G30" s="141">
        <v>705135</v>
      </c>
      <c r="H30" s="141">
        <v>336861</v>
      </c>
      <c r="I30" s="141">
        <v>132903</v>
      </c>
      <c r="J30" s="141">
        <v>211178</v>
      </c>
      <c r="K30" s="141">
        <v>95735</v>
      </c>
      <c r="L30" s="141">
        <v>55966</v>
      </c>
      <c r="M30" s="141">
        <v>10420</v>
      </c>
      <c r="N30" s="141">
        <v>0</v>
      </c>
      <c r="O30" s="141">
        <v>10420</v>
      </c>
      <c r="P30" s="141">
        <v>443016</v>
      </c>
    </row>
    <row r="31" spans="1:16" ht="12.75">
      <c r="A31" s="141">
        <v>10</v>
      </c>
      <c r="B31" s="141">
        <v>1999</v>
      </c>
      <c r="C31" s="141" t="s">
        <v>551</v>
      </c>
      <c r="D31" s="141">
        <v>602483</v>
      </c>
      <c r="E31" s="141">
        <v>3362405</v>
      </c>
      <c r="F31" s="141">
        <v>1193641</v>
      </c>
      <c r="G31" s="141">
        <v>860649</v>
      </c>
      <c r="H31" s="141">
        <v>332992</v>
      </c>
      <c r="I31" s="141">
        <v>291405</v>
      </c>
      <c r="J31" s="141">
        <v>1015173</v>
      </c>
      <c r="K31" s="141">
        <v>292100</v>
      </c>
      <c r="L31" s="141">
        <v>142257</v>
      </c>
      <c r="M31" s="141">
        <v>80124</v>
      </c>
      <c r="N31" s="141">
        <v>11159</v>
      </c>
      <c r="O31" s="141">
        <v>68965</v>
      </c>
      <c r="P31" s="141">
        <v>694057</v>
      </c>
    </row>
    <row r="32" spans="1:16" ht="12.75">
      <c r="A32" s="141">
        <v>10</v>
      </c>
      <c r="B32" s="141">
        <v>1999</v>
      </c>
      <c r="C32" s="141" t="s">
        <v>552</v>
      </c>
      <c r="D32" s="141">
        <v>153104</v>
      </c>
      <c r="E32" s="141">
        <v>731737</v>
      </c>
      <c r="F32" s="141">
        <v>797179</v>
      </c>
      <c r="G32" s="141">
        <v>423368</v>
      </c>
      <c r="H32" s="141">
        <v>373811</v>
      </c>
      <c r="I32" s="141">
        <v>63486</v>
      </c>
      <c r="J32" s="141">
        <v>151375</v>
      </c>
      <c r="K32" s="141">
        <v>106627</v>
      </c>
      <c r="L32" s="141">
        <v>260634</v>
      </c>
      <c r="M32" s="141">
        <v>167006</v>
      </c>
      <c r="N32" s="141">
        <v>67091</v>
      </c>
      <c r="O32" s="141">
        <v>99915</v>
      </c>
      <c r="P32" s="141">
        <v>580353</v>
      </c>
    </row>
    <row r="33" spans="1:16" ht="12.75">
      <c r="A33" s="141">
        <v>10</v>
      </c>
      <c r="B33" s="141">
        <v>1999</v>
      </c>
      <c r="C33" s="141" t="s">
        <v>553</v>
      </c>
      <c r="D33" s="141">
        <v>9</v>
      </c>
      <c r="E33" s="141">
        <v>78</v>
      </c>
      <c r="F33" s="141">
        <v>187</v>
      </c>
      <c r="G33" s="141">
        <v>18</v>
      </c>
      <c r="H33" s="141">
        <v>169</v>
      </c>
      <c r="I33" s="141">
        <v>0</v>
      </c>
      <c r="J33" s="141">
        <v>0</v>
      </c>
      <c r="K33" s="141">
        <v>0</v>
      </c>
      <c r="L33" s="141">
        <v>0</v>
      </c>
      <c r="M33" s="141">
        <v>0</v>
      </c>
      <c r="N33" s="141">
        <v>0</v>
      </c>
      <c r="O33" s="141">
        <v>0</v>
      </c>
      <c r="P33" s="141">
        <v>169</v>
      </c>
    </row>
    <row r="34" spans="1:16" ht="12.75">
      <c r="A34" s="141">
        <v>10</v>
      </c>
      <c r="B34" s="141">
        <v>1999</v>
      </c>
      <c r="C34" s="141" t="s">
        <v>554</v>
      </c>
      <c r="D34" s="141">
        <v>352894</v>
      </c>
      <c r="E34" s="141">
        <v>1945485</v>
      </c>
      <c r="F34" s="141">
        <v>2477529</v>
      </c>
      <c r="G34" s="141">
        <v>1652561</v>
      </c>
      <c r="H34" s="141">
        <v>824968</v>
      </c>
      <c r="I34" s="141">
        <v>166137</v>
      </c>
      <c r="J34" s="141">
        <v>388517</v>
      </c>
      <c r="K34" s="141">
        <v>564018</v>
      </c>
      <c r="L34" s="141">
        <v>745001</v>
      </c>
      <c r="M34" s="141">
        <v>858836</v>
      </c>
      <c r="N34" s="141">
        <v>360535</v>
      </c>
      <c r="O34" s="141">
        <v>498301</v>
      </c>
      <c r="P34" s="141">
        <v>1887287</v>
      </c>
    </row>
    <row r="35" spans="1:16" ht="12.75">
      <c r="A35" s="141">
        <v>10</v>
      </c>
      <c r="B35" s="141">
        <v>1999</v>
      </c>
      <c r="C35" s="141" t="s">
        <v>555</v>
      </c>
      <c r="D35" s="141">
        <v>0</v>
      </c>
      <c r="E35" s="141">
        <v>0</v>
      </c>
      <c r="F35" s="141">
        <v>0</v>
      </c>
      <c r="G35" s="141">
        <v>0</v>
      </c>
      <c r="H35" s="141">
        <v>0</v>
      </c>
      <c r="I35" s="141">
        <v>0</v>
      </c>
      <c r="J35" s="141">
        <v>0</v>
      </c>
      <c r="K35" s="141">
        <v>0</v>
      </c>
      <c r="L35" s="141">
        <v>0</v>
      </c>
      <c r="M35" s="141">
        <v>0</v>
      </c>
      <c r="N35" s="141">
        <v>0</v>
      </c>
      <c r="O35" s="141">
        <v>0</v>
      </c>
      <c r="P35" s="141">
        <v>0</v>
      </c>
    </row>
    <row r="36" spans="1:16" ht="12.75">
      <c r="A36" s="141">
        <v>10</v>
      </c>
      <c r="B36" s="141">
        <v>1999</v>
      </c>
      <c r="C36" s="141" t="s">
        <v>556</v>
      </c>
      <c r="D36" s="141">
        <v>488738</v>
      </c>
      <c r="E36" s="141">
        <v>2828905</v>
      </c>
      <c r="F36" s="141">
        <v>2627930</v>
      </c>
      <c r="G36" s="141">
        <v>1405018</v>
      </c>
      <c r="H36" s="141">
        <v>1222912</v>
      </c>
      <c r="I36" s="141">
        <v>113425</v>
      </c>
      <c r="J36" s="141">
        <v>324426</v>
      </c>
      <c r="K36" s="141">
        <v>201741</v>
      </c>
      <c r="L36" s="141">
        <v>62206</v>
      </c>
      <c r="M36" s="141">
        <v>73494</v>
      </c>
      <c r="N36" s="141">
        <v>59717</v>
      </c>
      <c r="O36" s="141">
        <v>13777</v>
      </c>
      <c r="P36" s="141">
        <v>1438430</v>
      </c>
    </row>
    <row r="37" spans="1:16" ht="12.75">
      <c r="A37" s="141">
        <v>10</v>
      </c>
      <c r="B37" s="141">
        <v>1999</v>
      </c>
      <c r="C37" s="141" t="s">
        <v>557</v>
      </c>
      <c r="D37" s="141">
        <v>7</v>
      </c>
      <c r="E37" s="141">
        <v>31</v>
      </c>
      <c r="F37" s="141">
        <v>79</v>
      </c>
      <c r="G37" s="141">
        <v>12</v>
      </c>
      <c r="H37" s="141">
        <v>67</v>
      </c>
      <c r="I37" s="141">
        <v>0</v>
      </c>
      <c r="J37" s="141">
        <v>0</v>
      </c>
      <c r="K37" s="141">
        <v>0</v>
      </c>
      <c r="L37" s="141">
        <v>0</v>
      </c>
      <c r="M37" s="141">
        <v>0</v>
      </c>
      <c r="N37" s="141">
        <v>0</v>
      </c>
      <c r="O37" s="141">
        <v>0</v>
      </c>
      <c r="P37" s="141">
        <v>67</v>
      </c>
    </row>
    <row r="38" spans="1:16" ht="12.75">
      <c r="A38" s="141">
        <v>10</v>
      </c>
      <c r="B38" s="141">
        <v>1999</v>
      </c>
      <c r="C38" s="141" t="s">
        <v>558</v>
      </c>
      <c r="D38" s="141">
        <v>421</v>
      </c>
      <c r="E38" s="141">
        <v>4744</v>
      </c>
      <c r="F38" s="141">
        <v>12797</v>
      </c>
      <c r="G38" s="141">
        <v>8025</v>
      </c>
      <c r="H38" s="141">
        <v>4772</v>
      </c>
      <c r="I38" s="141">
        <v>6</v>
      </c>
      <c r="J38" s="141">
        <v>30</v>
      </c>
      <c r="K38" s="141">
        <v>63</v>
      </c>
      <c r="L38" s="141">
        <v>0</v>
      </c>
      <c r="M38" s="141">
        <v>0</v>
      </c>
      <c r="N38" s="141">
        <v>0</v>
      </c>
      <c r="O38" s="141">
        <v>0</v>
      </c>
      <c r="P38" s="141">
        <v>4835</v>
      </c>
    </row>
    <row r="39" spans="1:16" ht="12.75">
      <c r="A39" s="141">
        <v>10</v>
      </c>
      <c r="B39" s="141">
        <v>1999</v>
      </c>
      <c r="C39" s="141" t="s">
        <v>559</v>
      </c>
      <c r="D39" s="141">
        <v>0</v>
      </c>
      <c r="E39" s="141">
        <v>0</v>
      </c>
      <c r="F39" s="141">
        <v>0</v>
      </c>
      <c r="G39" s="141">
        <v>0</v>
      </c>
      <c r="H39" s="141">
        <v>0</v>
      </c>
      <c r="I39" s="141">
        <v>0</v>
      </c>
      <c r="J39" s="141">
        <v>0</v>
      </c>
      <c r="K39" s="141">
        <v>0</v>
      </c>
      <c r="L39" s="141">
        <v>0</v>
      </c>
      <c r="M39" s="141">
        <v>0</v>
      </c>
      <c r="N39" s="141">
        <v>0</v>
      </c>
      <c r="O39" s="141">
        <v>0</v>
      </c>
      <c r="P39" s="141">
        <v>0</v>
      </c>
    </row>
    <row r="40" spans="1:16" ht="12.75">
      <c r="A40" s="141">
        <v>10</v>
      </c>
      <c r="B40" s="141">
        <v>1999</v>
      </c>
      <c r="C40" s="141" t="s">
        <v>560</v>
      </c>
      <c r="D40" s="141">
        <v>105330</v>
      </c>
      <c r="E40" s="141">
        <v>487428</v>
      </c>
      <c r="F40" s="141">
        <v>1013914</v>
      </c>
      <c r="G40" s="141">
        <v>351871</v>
      </c>
      <c r="H40" s="141">
        <v>662043</v>
      </c>
      <c r="I40" s="141">
        <v>44002</v>
      </c>
      <c r="J40" s="141">
        <v>86248</v>
      </c>
      <c r="K40" s="141">
        <v>72817</v>
      </c>
      <c r="L40" s="141">
        <v>3697534</v>
      </c>
      <c r="M40" s="141">
        <v>1793630</v>
      </c>
      <c r="N40" s="141">
        <v>285970</v>
      </c>
      <c r="O40" s="141">
        <v>1507660</v>
      </c>
      <c r="P40" s="141">
        <v>2242520</v>
      </c>
    </row>
    <row r="41" spans="1:16" ht="12.75">
      <c r="A41" s="141">
        <v>10</v>
      </c>
      <c r="B41" s="141">
        <v>1999</v>
      </c>
      <c r="C41" s="141" t="s">
        <v>561</v>
      </c>
      <c r="D41" s="141">
        <v>938848</v>
      </c>
      <c r="E41" s="141">
        <v>4496218</v>
      </c>
      <c r="F41" s="141">
        <v>8027235</v>
      </c>
      <c r="G41" s="141">
        <v>3501998</v>
      </c>
      <c r="H41" s="141">
        <v>4525237</v>
      </c>
      <c r="I41" s="141">
        <v>227628</v>
      </c>
      <c r="J41" s="141">
        <v>579951</v>
      </c>
      <c r="K41" s="141">
        <v>1832071</v>
      </c>
      <c r="L41" s="141">
        <v>2046415</v>
      </c>
      <c r="M41" s="141">
        <v>1114286</v>
      </c>
      <c r="N41" s="141">
        <v>796627</v>
      </c>
      <c r="O41" s="141">
        <v>317659</v>
      </c>
      <c r="P41" s="141">
        <v>6674967</v>
      </c>
    </row>
    <row r="42" spans="1:16" ht="12.75">
      <c r="A42" s="141">
        <v>10</v>
      </c>
      <c r="B42" s="141">
        <v>1999</v>
      </c>
      <c r="C42" s="141" t="s">
        <v>562</v>
      </c>
      <c r="D42" s="141">
        <v>60372</v>
      </c>
      <c r="E42" s="141">
        <v>288259</v>
      </c>
      <c r="F42" s="141">
        <v>360156</v>
      </c>
      <c r="G42" s="141">
        <v>216215</v>
      </c>
      <c r="H42" s="141">
        <v>143941</v>
      </c>
      <c r="I42" s="141">
        <v>39747</v>
      </c>
      <c r="J42" s="141">
        <v>86424</v>
      </c>
      <c r="K42" s="141">
        <v>98149</v>
      </c>
      <c r="L42" s="141">
        <v>156599</v>
      </c>
      <c r="M42" s="141">
        <v>91467</v>
      </c>
      <c r="N42" s="141">
        <v>52731</v>
      </c>
      <c r="O42" s="141">
        <v>38736</v>
      </c>
      <c r="P42" s="141">
        <v>280826</v>
      </c>
    </row>
    <row r="43" spans="1:16" ht="12.75">
      <c r="A43" s="141">
        <v>10</v>
      </c>
      <c r="B43" s="141">
        <v>1999</v>
      </c>
      <c r="C43" s="141" t="s">
        <v>563</v>
      </c>
      <c r="D43" s="141">
        <v>6914966</v>
      </c>
      <c r="E43" s="141">
        <v>44275115</v>
      </c>
      <c r="F43" s="141">
        <v>55619720</v>
      </c>
      <c r="G43" s="141">
        <v>24679001</v>
      </c>
      <c r="H43" s="141">
        <v>30940719</v>
      </c>
      <c r="I43" s="141">
        <v>774368</v>
      </c>
      <c r="J43" s="141">
        <v>2892295</v>
      </c>
      <c r="K43" s="141">
        <v>2613117</v>
      </c>
      <c r="L43" s="141">
        <v>5496453</v>
      </c>
      <c r="M43" s="141">
        <v>2634519</v>
      </c>
      <c r="N43" s="141">
        <v>1726895</v>
      </c>
      <c r="O43" s="141">
        <v>907624</v>
      </c>
      <c r="P43" s="141">
        <v>34461460</v>
      </c>
    </row>
    <row r="44" spans="1:16" ht="12.75">
      <c r="A44" s="141">
        <v>10</v>
      </c>
      <c r="B44" s="141">
        <v>1999</v>
      </c>
      <c r="C44" s="141" t="s">
        <v>564</v>
      </c>
      <c r="D44" s="141">
        <v>1485</v>
      </c>
      <c r="E44" s="141">
        <v>4603</v>
      </c>
      <c r="F44" s="141">
        <v>9768</v>
      </c>
      <c r="G44" s="141">
        <v>2302</v>
      </c>
      <c r="H44" s="141">
        <v>7466</v>
      </c>
      <c r="I44" s="141">
        <v>32735</v>
      </c>
      <c r="J44" s="141">
        <v>203920</v>
      </c>
      <c r="K44" s="141">
        <v>72122</v>
      </c>
      <c r="L44" s="141">
        <v>14811</v>
      </c>
      <c r="M44" s="141">
        <v>2361</v>
      </c>
      <c r="N44" s="141">
        <v>0</v>
      </c>
      <c r="O44" s="141">
        <v>2361</v>
      </c>
      <c r="P44" s="141">
        <v>81949</v>
      </c>
    </row>
    <row r="45" spans="1:16" ht="12.75">
      <c r="A45" s="141">
        <v>10</v>
      </c>
      <c r="B45" s="141">
        <v>1999</v>
      </c>
      <c r="C45" s="141" t="s">
        <v>565</v>
      </c>
      <c r="D45" s="141">
        <v>964678</v>
      </c>
      <c r="E45" s="141">
        <v>6496004</v>
      </c>
      <c r="F45" s="141">
        <v>7653701</v>
      </c>
      <c r="G45" s="141">
        <v>5010859</v>
      </c>
      <c r="H45" s="141">
        <v>2642842</v>
      </c>
      <c r="I45" s="141">
        <v>213601</v>
      </c>
      <c r="J45" s="141">
        <v>623940</v>
      </c>
      <c r="K45" s="141">
        <v>736323</v>
      </c>
      <c r="L45" s="141">
        <v>1331410</v>
      </c>
      <c r="M45" s="141">
        <v>1120019</v>
      </c>
      <c r="N45" s="141">
        <v>754708</v>
      </c>
      <c r="O45" s="141">
        <v>365311</v>
      </c>
      <c r="P45" s="141">
        <v>3744476</v>
      </c>
    </row>
    <row r="46" spans="1:16" ht="12.75">
      <c r="A46" s="141">
        <v>10</v>
      </c>
      <c r="B46" s="141">
        <v>1999</v>
      </c>
      <c r="C46" s="141" t="s">
        <v>566</v>
      </c>
      <c r="D46" s="141">
        <v>118713</v>
      </c>
      <c r="E46" s="141">
        <v>649442</v>
      </c>
      <c r="F46" s="141">
        <v>1236248</v>
      </c>
      <c r="G46" s="141">
        <v>509433</v>
      </c>
      <c r="H46" s="141">
        <v>726815</v>
      </c>
      <c r="I46" s="141">
        <v>44873</v>
      </c>
      <c r="J46" s="141">
        <v>224367</v>
      </c>
      <c r="K46" s="141">
        <v>123402</v>
      </c>
      <c r="L46" s="141">
        <v>863</v>
      </c>
      <c r="M46" s="141">
        <v>1036</v>
      </c>
      <c r="N46" s="141">
        <v>679</v>
      </c>
      <c r="O46" s="141">
        <v>357</v>
      </c>
      <c r="P46" s="141">
        <v>850574</v>
      </c>
    </row>
    <row r="47" spans="1:16" ht="12.75">
      <c r="A47" s="141">
        <v>10</v>
      </c>
      <c r="B47" s="141">
        <v>1999</v>
      </c>
      <c r="C47" s="141" t="s">
        <v>567</v>
      </c>
      <c r="D47" s="141">
        <v>345764</v>
      </c>
      <c r="E47" s="141">
        <v>2240218</v>
      </c>
      <c r="F47" s="141">
        <v>2716394</v>
      </c>
      <c r="G47" s="141">
        <v>891424</v>
      </c>
      <c r="H47" s="141">
        <v>1824970</v>
      </c>
      <c r="I47" s="141">
        <v>114233</v>
      </c>
      <c r="J47" s="141">
        <v>174215</v>
      </c>
      <c r="K47" s="141">
        <v>200734</v>
      </c>
      <c r="L47" s="141">
        <v>629073</v>
      </c>
      <c r="M47" s="141">
        <v>685507</v>
      </c>
      <c r="N47" s="141">
        <v>611679</v>
      </c>
      <c r="O47" s="141">
        <v>73828</v>
      </c>
      <c r="P47" s="141">
        <v>2099532</v>
      </c>
    </row>
    <row r="48" spans="1:16" ht="12.75">
      <c r="A48" s="141">
        <v>10</v>
      </c>
      <c r="B48" s="141">
        <v>1999</v>
      </c>
      <c r="C48" s="141" t="s">
        <v>568</v>
      </c>
      <c r="D48" s="141">
        <v>1600824</v>
      </c>
      <c r="E48" s="141">
        <v>11162762</v>
      </c>
      <c r="F48" s="141">
        <v>12255198</v>
      </c>
      <c r="G48" s="141">
        <v>4463982</v>
      </c>
      <c r="H48" s="141">
        <v>7791216</v>
      </c>
      <c r="I48" s="141">
        <v>478558</v>
      </c>
      <c r="J48" s="141">
        <v>713795</v>
      </c>
      <c r="K48" s="141">
        <v>1122898</v>
      </c>
      <c r="L48" s="141">
        <v>660814</v>
      </c>
      <c r="M48" s="141">
        <v>1572309</v>
      </c>
      <c r="N48" s="141">
        <v>1299497</v>
      </c>
      <c r="O48" s="141">
        <v>272812</v>
      </c>
      <c r="P48" s="141">
        <v>9186926</v>
      </c>
    </row>
    <row r="49" spans="1:16" ht="12.75">
      <c r="A49" s="141">
        <v>10</v>
      </c>
      <c r="B49" s="141">
        <v>1999</v>
      </c>
      <c r="C49" s="141" t="s">
        <v>569</v>
      </c>
      <c r="D49" s="141">
        <v>361119</v>
      </c>
      <c r="E49" s="141">
        <v>1966845</v>
      </c>
      <c r="F49" s="141">
        <v>2599850</v>
      </c>
      <c r="G49" s="141">
        <v>1257360</v>
      </c>
      <c r="H49" s="141">
        <v>1342490</v>
      </c>
      <c r="I49" s="141">
        <v>121223</v>
      </c>
      <c r="J49" s="141">
        <v>312984</v>
      </c>
      <c r="K49" s="141">
        <v>570513</v>
      </c>
      <c r="L49" s="141">
        <v>1746545</v>
      </c>
      <c r="M49" s="141">
        <v>2657049</v>
      </c>
      <c r="N49" s="141">
        <v>2611349</v>
      </c>
      <c r="O49" s="141">
        <v>45700</v>
      </c>
      <c r="P49" s="141">
        <v>1958703</v>
      </c>
    </row>
    <row r="50" spans="1:16" ht="12.75">
      <c r="A50" s="141">
        <v>10</v>
      </c>
      <c r="B50" s="141">
        <v>1999</v>
      </c>
      <c r="C50" s="141" t="s">
        <v>570</v>
      </c>
      <c r="D50" s="141">
        <v>13775</v>
      </c>
      <c r="E50" s="141">
        <v>88900</v>
      </c>
      <c r="F50" s="141">
        <v>239956</v>
      </c>
      <c r="G50" s="141">
        <v>102412</v>
      </c>
      <c r="H50" s="141">
        <v>137544</v>
      </c>
      <c r="I50" s="141">
        <v>0</v>
      </c>
      <c r="J50" s="141">
        <v>0</v>
      </c>
      <c r="K50" s="141">
        <v>0</v>
      </c>
      <c r="L50" s="141">
        <v>0</v>
      </c>
      <c r="M50" s="141">
        <v>0</v>
      </c>
      <c r="N50" s="141">
        <v>0</v>
      </c>
      <c r="O50" s="141">
        <v>0</v>
      </c>
      <c r="P50" s="141">
        <v>137544</v>
      </c>
    </row>
    <row r="51" spans="1:16" ht="12.75">
      <c r="A51" s="141">
        <v>10</v>
      </c>
      <c r="B51" s="141">
        <v>1999</v>
      </c>
      <c r="C51" s="141" t="s">
        <v>571</v>
      </c>
      <c r="D51" s="141">
        <v>1125842</v>
      </c>
      <c r="E51" s="141">
        <v>8161832</v>
      </c>
      <c r="F51" s="141">
        <v>8307200</v>
      </c>
      <c r="G51" s="141">
        <v>4657670</v>
      </c>
      <c r="H51" s="141">
        <v>3649530</v>
      </c>
      <c r="I51" s="141">
        <v>666786</v>
      </c>
      <c r="J51" s="141">
        <v>1386148</v>
      </c>
      <c r="K51" s="141">
        <v>805110</v>
      </c>
      <c r="L51" s="141">
        <v>280394</v>
      </c>
      <c r="M51" s="141">
        <v>248770</v>
      </c>
      <c r="N51" s="141">
        <v>213721</v>
      </c>
      <c r="O51" s="141">
        <v>35049</v>
      </c>
      <c r="P51" s="141">
        <v>4489689</v>
      </c>
    </row>
    <row r="52" spans="1:16" ht="12.75">
      <c r="A52" s="141">
        <v>10</v>
      </c>
      <c r="B52" s="141">
        <v>1999</v>
      </c>
      <c r="C52" s="141" t="s">
        <v>572</v>
      </c>
      <c r="D52" s="141">
        <v>27625</v>
      </c>
      <c r="E52" s="141">
        <v>173819</v>
      </c>
      <c r="F52" s="141">
        <v>174792</v>
      </c>
      <c r="G52" s="141">
        <v>70893</v>
      </c>
      <c r="H52" s="141">
        <v>103899</v>
      </c>
      <c r="I52" s="141">
        <v>54487</v>
      </c>
      <c r="J52" s="141">
        <v>135609</v>
      </c>
      <c r="K52" s="141">
        <v>62735</v>
      </c>
      <c r="L52" s="141">
        <v>85397</v>
      </c>
      <c r="M52" s="141">
        <v>37527</v>
      </c>
      <c r="N52" s="141">
        <v>24136</v>
      </c>
      <c r="O52" s="141">
        <v>13391</v>
      </c>
      <c r="P52" s="141">
        <v>180025</v>
      </c>
    </row>
    <row r="53" spans="1:16" ht="12.75">
      <c r="A53" s="141">
        <v>10</v>
      </c>
      <c r="B53" s="141">
        <v>1999</v>
      </c>
      <c r="C53" s="141" t="s">
        <v>573</v>
      </c>
      <c r="D53" s="141">
        <v>324379</v>
      </c>
      <c r="E53" s="141">
        <v>1752721</v>
      </c>
      <c r="F53" s="141">
        <v>1500770</v>
      </c>
      <c r="G53" s="141">
        <v>876269</v>
      </c>
      <c r="H53" s="141">
        <v>624501</v>
      </c>
      <c r="I53" s="141">
        <v>218690</v>
      </c>
      <c r="J53" s="141">
        <v>1104956</v>
      </c>
      <c r="K53" s="141">
        <v>591717</v>
      </c>
      <c r="L53" s="141">
        <v>830633</v>
      </c>
      <c r="M53" s="141">
        <v>878075</v>
      </c>
      <c r="N53" s="141">
        <v>814034</v>
      </c>
      <c r="O53" s="141">
        <v>64041</v>
      </c>
      <c r="P53" s="141">
        <v>1280259</v>
      </c>
    </row>
    <row r="54" spans="1:16" ht="12.75">
      <c r="A54" s="141">
        <v>10</v>
      </c>
      <c r="B54" s="141">
        <v>1999</v>
      </c>
      <c r="C54" s="141" t="s">
        <v>574</v>
      </c>
      <c r="D54" s="141">
        <v>146255</v>
      </c>
      <c r="E54" s="141">
        <v>652863</v>
      </c>
      <c r="F54" s="141">
        <v>544373</v>
      </c>
      <c r="G54" s="141">
        <v>17592</v>
      </c>
      <c r="H54" s="141">
        <v>526781</v>
      </c>
      <c r="I54" s="141">
        <v>488</v>
      </c>
      <c r="J54" s="141">
        <v>3001</v>
      </c>
      <c r="K54" s="141">
        <v>68426</v>
      </c>
      <c r="L54" s="141">
        <v>41059</v>
      </c>
      <c r="M54" s="141">
        <v>17417</v>
      </c>
      <c r="N54" s="141">
        <v>80</v>
      </c>
      <c r="O54" s="141">
        <v>17337</v>
      </c>
      <c r="P54" s="141">
        <v>612544</v>
      </c>
    </row>
    <row r="55" spans="1:16" ht="12.75">
      <c r="A55" s="141">
        <v>10</v>
      </c>
      <c r="B55" s="141">
        <v>1999</v>
      </c>
      <c r="C55" s="141" t="s">
        <v>575</v>
      </c>
      <c r="D55" s="141">
        <v>185</v>
      </c>
      <c r="E55" s="141">
        <v>2174</v>
      </c>
      <c r="F55" s="141">
        <v>5556</v>
      </c>
      <c r="G55" s="141">
        <v>3944</v>
      </c>
      <c r="H55" s="141">
        <v>1612</v>
      </c>
      <c r="I55" s="141">
        <v>3</v>
      </c>
      <c r="J55" s="141">
        <v>17</v>
      </c>
      <c r="K55" s="141">
        <v>22</v>
      </c>
      <c r="L55" s="141">
        <v>0</v>
      </c>
      <c r="M55" s="141">
        <v>0</v>
      </c>
      <c r="N55" s="141">
        <v>0</v>
      </c>
      <c r="O55" s="141">
        <v>0</v>
      </c>
      <c r="P55" s="141">
        <v>1634</v>
      </c>
    </row>
    <row r="56" spans="1:16" ht="12.75">
      <c r="A56" s="141">
        <v>10</v>
      </c>
      <c r="B56" s="141">
        <v>1999</v>
      </c>
      <c r="C56" s="141" t="s">
        <v>576</v>
      </c>
      <c r="D56" s="141">
        <v>101434</v>
      </c>
      <c r="E56" s="141">
        <v>671556</v>
      </c>
      <c r="F56" s="141">
        <v>473396</v>
      </c>
      <c r="G56" s="141">
        <v>242995</v>
      </c>
      <c r="H56" s="141">
        <v>230401</v>
      </c>
      <c r="I56" s="141">
        <v>86208</v>
      </c>
      <c r="J56" s="141">
        <v>230177</v>
      </c>
      <c r="K56" s="141">
        <v>90026</v>
      </c>
      <c r="L56" s="141">
        <v>58039</v>
      </c>
      <c r="M56" s="141">
        <v>24314</v>
      </c>
      <c r="N56" s="141">
        <v>8216</v>
      </c>
      <c r="O56" s="141">
        <v>16098</v>
      </c>
      <c r="P56" s="141">
        <v>336525</v>
      </c>
    </row>
    <row r="57" spans="1:16" ht="12.75">
      <c r="A57" s="141">
        <v>10</v>
      </c>
      <c r="B57" s="141">
        <v>1999</v>
      </c>
      <c r="C57" s="141" t="s">
        <v>577</v>
      </c>
      <c r="D57" s="141">
        <v>458348</v>
      </c>
      <c r="E57" s="141">
        <v>2371632</v>
      </c>
      <c r="F57" s="141">
        <v>4466144</v>
      </c>
      <c r="G57" s="141">
        <v>2140760</v>
      </c>
      <c r="H57" s="141">
        <v>2325384</v>
      </c>
      <c r="I57" s="141">
        <v>83611</v>
      </c>
      <c r="J57" s="141">
        <v>203900</v>
      </c>
      <c r="K57" s="141">
        <v>212337</v>
      </c>
      <c r="L57" s="141">
        <v>443981</v>
      </c>
      <c r="M57" s="141">
        <v>724421</v>
      </c>
      <c r="N57" s="141">
        <v>500652</v>
      </c>
      <c r="O57" s="141">
        <v>223769</v>
      </c>
      <c r="P57" s="141">
        <v>2761490</v>
      </c>
    </row>
    <row r="58" spans="1:16" ht="12.75">
      <c r="A58" s="141">
        <v>10</v>
      </c>
      <c r="B58" s="141">
        <v>1999</v>
      </c>
      <c r="C58" s="141" t="s">
        <v>578</v>
      </c>
      <c r="D58" s="141">
        <v>374716</v>
      </c>
      <c r="E58" s="141">
        <v>1513485</v>
      </c>
      <c r="F58" s="141">
        <v>976320</v>
      </c>
      <c r="G58" s="141">
        <v>1027363</v>
      </c>
      <c r="H58" s="141">
        <v>-51043</v>
      </c>
      <c r="I58" s="141">
        <v>63</v>
      </c>
      <c r="J58" s="141">
        <v>327</v>
      </c>
      <c r="K58" s="141">
        <v>206498</v>
      </c>
      <c r="L58" s="141">
        <v>777800</v>
      </c>
      <c r="M58" s="141">
        <v>1125507</v>
      </c>
      <c r="N58" s="141">
        <v>522335</v>
      </c>
      <c r="O58" s="141">
        <v>603172</v>
      </c>
      <c r="P58" s="141">
        <v>758627</v>
      </c>
    </row>
    <row r="59" spans="1:16" ht="12.75">
      <c r="A59" s="141">
        <v>10</v>
      </c>
      <c r="B59" s="141">
        <v>1999</v>
      </c>
      <c r="C59" s="141" t="s">
        <v>579</v>
      </c>
      <c r="D59" s="141">
        <v>1355666</v>
      </c>
      <c r="E59" s="141">
        <v>6399928</v>
      </c>
      <c r="F59" s="141">
        <v>4467486</v>
      </c>
      <c r="G59" s="141">
        <v>4311259</v>
      </c>
      <c r="H59" s="141">
        <v>156227</v>
      </c>
      <c r="I59" s="141">
        <v>40386</v>
      </c>
      <c r="J59" s="141">
        <v>144550</v>
      </c>
      <c r="K59" s="141">
        <v>421087</v>
      </c>
      <c r="L59" s="141">
        <v>19070</v>
      </c>
      <c r="M59" s="141">
        <v>31465</v>
      </c>
      <c r="N59" s="141">
        <v>21607</v>
      </c>
      <c r="O59" s="141">
        <v>9858</v>
      </c>
      <c r="P59" s="141">
        <v>587172</v>
      </c>
    </row>
    <row r="60" spans="1:16" ht="12.75">
      <c r="A60" s="141">
        <v>10</v>
      </c>
      <c r="B60" s="141">
        <v>1999</v>
      </c>
      <c r="C60" s="141" t="s">
        <v>580</v>
      </c>
      <c r="D60" s="141">
        <v>3532497</v>
      </c>
      <c r="E60" s="141">
        <v>18715706</v>
      </c>
      <c r="F60" s="141">
        <v>13500019</v>
      </c>
      <c r="G60" s="141">
        <v>7147751</v>
      </c>
      <c r="H60" s="141">
        <v>6352268</v>
      </c>
      <c r="I60" s="141">
        <v>649204</v>
      </c>
      <c r="J60" s="141">
        <v>2872500</v>
      </c>
      <c r="K60" s="141">
        <v>1829212</v>
      </c>
      <c r="L60" s="141">
        <v>1206511</v>
      </c>
      <c r="M60" s="141">
        <v>897699</v>
      </c>
      <c r="N60" s="141">
        <v>746885</v>
      </c>
      <c r="O60" s="141">
        <v>150814</v>
      </c>
      <c r="P60" s="141">
        <v>8332294</v>
      </c>
    </row>
    <row r="61" spans="1:16" ht="12.75">
      <c r="A61" s="141">
        <v>10</v>
      </c>
      <c r="B61" s="141">
        <v>1999</v>
      </c>
      <c r="C61" s="141" t="s">
        <v>581</v>
      </c>
      <c r="D61" s="141">
        <v>361381</v>
      </c>
      <c r="E61" s="141">
        <v>1763605</v>
      </c>
      <c r="F61" s="141">
        <v>1064840</v>
      </c>
      <c r="G61" s="141">
        <v>930369</v>
      </c>
      <c r="H61" s="141">
        <v>134471</v>
      </c>
      <c r="I61" s="141">
        <v>32679</v>
      </c>
      <c r="J61" s="141">
        <v>163870</v>
      </c>
      <c r="K61" s="141">
        <v>120989</v>
      </c>
      <c r="L61" s="141">
        <v>233110</v>
      </c>
      <c r="M61" s="141">
        <v>239777</v>
      </c>
      <c r="N61" s="141">
        <v>221616</v>
      </c>
      <c r="O61" s="141">
        <v>18161</v>
      </c>
      <c r="P61" s="141">
        <v>273621</v>
      </c>
    </row>
    <row r="62" spans="1:16" ht="12.75">
      <c r="A62" s="141">
        <v>10</v>
      </c>
      <c r="B62" s="141">
        <v>1999</v>
      </c>
      <c r="C62" s="141" t="s">
        <v>582</v>
      </c>
      <c r="D62" s="141">
        <v>82327</v>
      </c>
      <c r="E62" s="141">
        <v>542321</v>
      </c>
      <c r="F62" s="141">
        <v>638561</v>
      </c>
      <c r="G62" s="141">
        <v>245173</v>
      </c>
      <c r="H62" s="141">
        <v>393388</v>
      </c>
      <c r="I62" s="141">
        <v>126044</v>
      </c>
      <c r="J62" s="141">
        <v>287885</v>
      </c>
      <c r="K62" s="141">
        <v>266100</v>
      </c>
      <c r="L62" s="141">
        <v>119723</v>
      </c>
      <c r="M62" s="141">
        <v>32261</v>
      </c>
      <c r="N62" s="141">
        <v>1211</v>
      </c>
      <c r="O62" s="141">
        <v>31050</v>
      </c>
      <c r="P62" s="141">
        <v>690538</v>
      </c>
    </row>
    <row r="63" spans="1:16" ht="12.75">
      <c r="A63" s="141">
        <v>10</v>
      </c>
      <c r="B63" s="141">
        <v>1999</v>
      </c>
      <c r="C63" s="141" t="s">
        <v>583</v>
      </c>
      <c r="D63" s="141">
        <v>112577</v>
      </c>
      <c r="E63" s="141">
        <v>606703</v>
      </c>
      <c r="F63" s="141">
        <v>593644</v>
      </c>
      <c r="G63" s="141">
        <v>339166</v>
      </c>
      <c r="H63" s="141">
        <v>254478</v>
      </c>
      <c r="I63" s="141">
        <v>45114</v>
      </c>
      <c r="J63" s="141">
        <v>154785</v>
      </c>
      <c r="K63" s="141">
        <v>100815</v>
      </c>
      <c r="L63" s="141">
        <v>44414</v>
      </c>
      <c r="M63" s="141">
        <v>20649</v>
      </c>
      <c r="N63" s="141">
        <v>9995</v>
      </c>
      <c r="O63" s="141">
        <v>10654</v>
      </c>
      <c r="P63" s="141">
        <v>365947</v>
      </c>
    </row>
    <row r="64" spans="1:16" ht="12.75">
      <c r="A64" s="141">
        <v>10</v>
      </c>
      <c r="B64" s="141">
        <v>1999</v>
      </c>
      <c r="C64" s="141" t="s">
        <v>584</v>
      </c>
      <c r="D64" s="141">
        <v>4094201</v>
      </c>
      <c r="E64" s="141">
        <v>30749641</v>
      </c>
      <c r="F64" s="141">
        <v>30644594</v>
      </c>
      <c r="G64" s="141">
        <v>18662657</v>
      </c>
      <c r="H64" s="141">
        <v>11981937</v>
      </c>
      <c r="I64" s="141">
        <v>234686</v>
      </c>
      <c r="J64" s="141">
        <v>1021163</v>
      </c>
      <c r="K64" s="141">
        <v>699241</v>
      </c>
      <c r="L64" s="141">
        <v>1907912</v>
      </c>
      <c r="M64" s="141">
        <v>964164</v>
      </c>
      <c r="N64" s="141">
        <v>719278</v>
      </c>
      <c r="O64" s="141">
        <v>244886</v>
      </c>
      <c r="P64" s="141">
        <v>12926064</v>
      </c>
    </row>
    <row r="65" spans="1:16" ht="12.75">
      <c r="A65" s="141">
        <v>10</v>
      </c>
      <c r="B65" s="141">
        <v>1999</v>
      </c>
      <c r="C65" s="141" t="s">
        <v>585</v>
      </c>
      <c r="D65" s="141">
        <v>344</v>
      </c>
      <c r="E65" s="141">
        <v>1651</v>
      </c>
      <c r="F65" s="141">
        <v>3459</v>
      </c>
      <c r="G65" s="141">
        <v>623</v>
      </c>
      <c r="H65" s="141">
        <v>2836</v>
      </c>
      <c r="I65" s="141">
        <v>12</v>
      </c>
      <c r="J65" s="141">
        <v>61</v>
      </c>
      <c r="K65" s="141">
        <v>8</v>
      </c>
      <c r="L65" s="141">
        <v>0</v>
      </c>
      <c r="M65" s="141">
        <v>0</v>
      </c>
      <c r="N65" s="141">
        <v>0</v>
      </c>
      <c r="O65" s="141">
        <v>0</v>
      </c>
      <c r="P65" s="141">
        <v>2844</v>
      </c>
    </row>
    <row r="66" spans="1:16" ht="12.75">
      <c r="A66" s="141">
        <v>10</v>
      </c>
      <c r="B66" s="141">
        <v>1999</v>
      </c>
      <c r="C66" s="141" t="s">
        <v>586</v>
      </c>
      <c r="D66" s="141">
        <v>121</v>
      </c>
      <c r="E66" s="141">
        <v>405</v>
      </c>
      <c r="F66" s="141">
        <v>1012</v>
      </c>
      <c r="G66" s="141">
        <v>193</v>
      </c>
      <c r="H66" s="141">
        <v>819</v>
      </c>
      <c r="I66" s="141">
        <v>0</v>
      </c>
      <c r="J66" s="141">
        <v>0</v>
      </c>
      <c r="K66" s="141">
        <v>0</v>
      </c>
      <c r="L66" s="141">
        <v>0</v>
      </c>
      <c r="M66" s="141">
        <v>0</v>
      </c>
      <c r="N66" s="141">
        <v>0</v>
      </c>
      <c r="O66" s="141">
        <v>0</v>
      </c>
      <c r="P66" s="141">
        <v>819</v>
      </c>
    </row>
    <row r="67" spans="1:16" ht="12.75">
      <c r="A67" s="141">
        <v>10</v>
      </c>
      <c r="B67" s="141">
        <v>1999</v>
      </c>
      <c r="C67" s="141" t="s">
        <v>587</v>
      </c>
      <c r="D67" s="141">
        <v>24</v>
      </c>
      <c r="E67" s="141">
        <v>105</v>
      </c>
      <c r="F67" s="141">
        <v>156</v>
      </c>
      <c r="G67" s="141">
        <v>50</v>
      </c>
      <c r="H67" s="141">
        <v>106</v>
      </c>
      <c r="I67" s="141">
        <v>0</v>
      </c>
      <c r="J67" s="141">
        <v>0</v>
      </c>
      <c r="K67" s="141">
        <v>0</v>
      </c>
      <c r="L67" s="141">
        <v>0</v>
      </c>
      <c r="M67" s="141">
        <v>0</v>
      </c>
      <c r="N67" s="141">
        <v>0</v>
      </c>
      <c r="O67" s="141">
        <v>0</v>
      </c>
      <c r="P67" s="141">
        <v>106</v>
      </c>
    </row>
    <row r="68" spans="1:16" ht="12.75">
      <c r="A68" s="141">
        <v>10</v>
      </c>
      <c r="B68" s="141">
        <v>1999</v>
      </c>
      <c r="C68" s="141" t="s">
        <v>588</v>
      </c>
      <c r="D68" s="141">
        <v>1261</v>
      </c>
      <c r="E68" s="141">
        <v>10981</v>
      </c>
      <c r="F68" s="141">
        <v>33402</v>
      </c>
      <c r="G68" s="141">
        <v>8385</v>
      </c>
      <c r="H68" s="141">
        <v>25017</v>
      </c>
      <c r="I68" s="141">
        <v>0</v>
      </c>
      <c r="J68" s="141">
        <v>0</v>
      </c>
      <c r="K68" s="141">
        <v>0</v>
      </c>
      <c r="L68" s="141">
        <v>0</v>
      </c>
      <c r="M68" s="141">
        <v>0</v>
      </c>
      <c r="N68" s="141">
        <v>0</v>
      </c>
      <c r="O68" s="141">
        <v>0</v>
      </c>
      <c r="P68" s="141">
        <v>25017</v>
      </c>
    </row>
    <row r="69" spans="1:16" ht="12.75">
      <c r="A69" s="141">
        <v>10</v>
      </c>
      <c r="B69" s="141">
        <v>1999</v>
      </c>
      <c r="C69" s="141" t="s">
        <v>589</v>
      </c>
      <c r="D69" s="141">
        <v>2215380</v>
      </c>
      <c r="E69" s="141">
        <v>12066162</v>
      </c>
      <c r="F69" s="141">
        <v>14424468</v>
      </c>
      <c r="G69" s="141">
        <v>6888512</v>
      </c>
      <c r="H69" s="141">
        <v>7535956</v>
      </c>
      <c r="I69" s="141">
        <v>43769</v>
      </c>
      <c r="J69" s="141">
        <v>117786</v>
      </c>
      <c r="K69" s="141">
        <v>889710</v>
      </c>
      <c r="L69" s="141">
        <v>289698</v>
      </c>
      <c r="M69" s="141">
        <v>244420</v>
      </c>
      <c r="N69" s="141">
        <v>137960</v>
      </c>
      <c r="O69" s="141">
        <v>106460</v>
      </c>
      <c r="P69" s="141">
        <v>8532126</v>
      </c>
    </row>
    <row r="70" spans="1:16" ht="12.75">
      <c r="A70" s="141">
        <v>10</v>
      </c>
      <c r="B70" s="141">
        <v>1999</v>
      </c>
      <c r="C70" s="141" t="s">
        <v>590</v>
      </c>
      <c r="D70" s="141">
        <v>236</v>
      </c>
      <c r="E70" s="141">
        <v>1808</v>
      </c>
      <c r="F70" s="141">
        <v>3878</v>
      </c>
      <c r="G70" s="141">
        <v>335</v>
      </c>
      <c r="H70" s="141">
        <v>3543</v>
      </c>
      <c r="I70" s="141">
        <v>935</v>
      </c>
      <c r="J70" s="141">
        <v>4787</v>
      </c>
      <c r="K70" s="141">
        <v>858</v>
      </c>
      <c r="L70" s="141">
        <v>0</v>
      </c>
      <c r="M70" s="141">
        <v>0</v>
      </c>
      <c r="N70" s="141">
        <v>0</v>
      </c>
      <c r="O70" s="141">
        <v>0</v>
      </c>
      <c r="P70" s="141">
        <v>4401</v>
      </c>
    </row>
    <row r="71" spans="1:16" ht="12.75">
      <c r="A71" s="141">
        <v>10</v>
      </c>
      <c r="B71" s="141">
        <v>1999</v>
      </c>
      <c r="C71" s="141" t="s">
        <v>591</v>
      </c>
      <c r="D71" s="141">
        <v>921974</v>
      </c>
      <c r="E71" s="141">
        <v>5719946</v>
      </c>
      <c r="F71" s="141">
        <v>4665785</v>
      </c>
      <c r="G71" s="141">
        <v>4210056</v>
      </c>
      <c r="H71" s="141">
        <v>455729</v>
      </c>
      <c r="I71" s="141">
        <v>260005</v>
      </c>
      <c r="J71" s="141">
        <v>601039</v>
      </c>
      <c r="K71" s="141">
        <v>1208896</v>
      </c>
      <c r="L71" s="141">
        <v>789761</v>
      </c>
      <c r="M71" s="141">
        <v>1863298</v>
      </c>
      <c r="N71" s="141">
        <v>1234492</v>
      </c>
      <c r="O71" s="141">
        <v>628806</v>
      </c>
      <c r="P71" s="141">
        <v>2293431</v>
      </c>
    </row>
    <row r="72" spans="1:16" ht="12.75">
      <c r="A72" s="141">
        <v>10</v>
      </c>
      <c r="B72" s="141">
        <v>1999</v>
      </c>
      <c r="C72" s="141" t="s">
        <v>592</v>
      </c>
      <c r="D72" s="141">
        <v>201899</v>
      </c>
      <c r="E72" s="141">
        <v>853092</v>
      </c>
      <c r="F72" s="141">
        <v>577851</v>
      </c>
      <c r="G72" s="141">
        <v>469243</v>
      </c>
      <c r="H72" s="141">
        <v>108608</v>
      </c>
      <c r="I72" s="141">
        <v>11282</v>
      </c>
      <c r="J72" s="141">
        <v>7164</v>
      </c>
      <c r="K72" s="141">
        <v>105078</v>
      </c>
      <c r="L72" s="141">
        <v>2168652</v>
      </c>
      <c r="M72" s="141">
        <v>1161887</v>
      </c>
      <c r="N72" s="141">
        <v>30798</v>
      </c>
      <c r="O72" s="141">
        <v>1131089</v>
      </c>
      <c r="P72" s="141">
        <v>1344775</v>
      </c>
    </row>
    <row r="73" spans="1:16" ht="12.75">
      <c r="A73" s="141">
        <v>10</v>
      </c>
      <c r="B73" s="141">
        <v>1999</v>
      </c>
      <c r="C73" s="141" t="s">
        <v>593</v>
      </c>
      <c r="D73" s="141">
        <v>10222863</v>
      </c>
      <c r="E73" s="141">
        <v>51988152</v>
      </c>
      <c r="F73" s="141">
        <v>40007490</v>
      </c>
      <c r="G73" s="141">
        <v>18124633</v>
      </c>
      <c r="H73" s="141">
        <v>21882857</v>
      </c>
      <c r="I73" s="141">
        <v>2183277</v>
      </c>
      <c r="J73" s="141">
        <v>18155418</v>
      </c>
      <c r="K73" s="141">
        <v>5816274</v>
      </c>
      <c r="L73" s="141">
        <v>3543816</v>
      </c>
      <c r="M73" s="141">
        <v>2197696</v>
      </c>
      <c r="N73" s="141">
        <v>1025907</v>
      </c>
      <c r="O73" s="141">
        <v>1171789</v>
      </c>
      <c r="P73" s="141">
        <v>28870920</v>
      </c>
    </row>
    <row r="74" spans="1:16" ht="12.75">
      <c r="A74" s="141">
        <v>10</v>
      </c>
      <c r="B74" s="141">
        <v>1999</v>
      </c>
      <c r="C74" s="141" t="s">
        <v>594</v>
      </c>
      <c r="D74" s="141">
        <v>1237220</v>
      </c>
      <c r="E74" s="141">
        <v>9639118</v>
      </c>
      <c r="F74" s="141">
        <v>5769412</v>
      </c>
      <c r="G74" s="141">
        <v>5312571</v>
      </c>
      <c r="H74" s="141">
        <v>456841</v>
      </c>
      <c r="I74" s="141">
        <v>303473</v>
      </c>
      <c r="J74" s="141">
        <v>302563</v>
      </c>
      <c r="K74" s="141">
        <v>277130</v>
      </c>
      <c r="L74" s="141">
        <v>2158325</v>
      </c>
      <c r="M74" s="141">
        <v>1047742</v>
      </c>
      <c r="N74" s="141">
        <v>561671</v>
      </c>
      <c r="O74" s="141">
        <v>486071</v>
      </c>
      <c r="P74" s="141">
        <v>1220042</v>
      </c>
    </row>
    <row r="75" spans="1:16" ht="12.75">
      <c r="A75" s="141">
        <v>10</v>
      </c>
      <c r="B75" s="141">
        <v>1999</v>
      </c>
      <c r="C75" s="141" t="s">
        <v>595</v>
      </c>
      <c r="D75" s="141">
        <v>69565</v>
      </c>
      <c r="E75" s="141">
        <v>379435</v>
      </c>
      <c r="F75" s="141">
        <v>408395</v>
      </c>
      <c r="G75" s="141">
        <v>164906</v>
      </c>
      <c r="H75" s="141">
        <v>243489</v>
      </c>
      <c r="I75" s="141">
        <v>46454</v>
      </c>
      <c r="J75" s="141">
        <v>117335</v>
      </c>
      <c r="K75" s="141">
        <v>73381</v>
      </c>
      <c r="L75" s="141">
        <v>114792</v>
      </c>
      <c r="M75" s="141">
        <v>146945</v>
      </c>
      <c r="N75" s="141">
        <v>143268</v>
      </c>
      <c r="O75" s="141">
        <v>3677</v>
      </c>
      <c r="P75" s="141">
        <v>320547</v>
      </c>
    </row>
    <row r="76" spans="1:16" ht="12.75">
      <c r="A76" s="141">
        <v>10</v>
      </c>
      <c r="B76" s="141">
        <v>1999</v>
      </c>
      <c r="C76" s="141" t="s">
        <v>596</v>
      </c>
      <c r="D76" s="141">
        <v>530453</v>
      </c>
      <c r="E76" s="141">
        <v>3068400</v>
      </c>
      <c r="F76" s="141">
        <v>3736874</v>
      </c>
      <c r="G76" s="141">
        <v>1292799</v>
      </c>
      <c r="H76" s="141">
        <v>2444075</v>
      </c>
      <c r="I76" s="141">
        <v>62812</v>
      </c>
      <c r="J76" s="141">
        <v>299560</v>
      </c>
      <c r="K76" s="141">
        <v>266545</v>
      </c>
      <c r="L76" s="141">
        <v>844828</v>
      </c>
      <c r="M76" s="141">
        <v>482605</v>
      </c>
      <c r="N76" s="141">
        <v>164250</v>
      </c>
      <c r="O76" s="141">
        <v>318355</v>
      </c>
      <c r="P76" s="141">
        <v>3028975</v>
      </c>
    </row>
    <row r="77" spans="1:16" ht="12.75">
      <c r="A77" s="141">
        <v>10</v>
      </c>
      <c r="B77" s="141">
        <v>1999</v>
      </c>
      <c r="C77" s="141" t="s">
        <v>597</v>
      </c>
      <c r="D77" s="141">
        <v>360875</v>
      </c>
      <c r="E77" s="141">
        <v>1554658</v>
      </c>
      <c r="F77" s="141">
        <v>1976901</v>
      </c>
      <c r="G77" s="141">
        <v>1110551</v>
      </c>
      <c r="H77" s="141">
        <v>866350</v>
      </c>
      <c r="I77" s="141">
        <v>56721</v>
      </c>
      <c r="J77" s="141">
        <v>286740</v>
      </c>
      <c r="K77" s="141">
        <v>302618</v>
      </c>
      <c r="L77" s="141">
        <v>585688</v>
      </c>
      <c r="M77" s="141">
        <v>362752</v>
      </c>
      <c r="N77" s="141">
        <v>181376</v>
      </c>
      <c r="O77" s="141">
        <v>181376</v>
      </c>
      <c r="P77" s="141">
        <v>1350344</v>
      </c>
    </row>
    <row r="78" spans="1:16" ht="12.75">
      <c r="A78" s="141">
        <v>10</v>
      </c>
      <c r="B78" s="141">
        <v>1999</v>
      </c>
      <c r="C78" s="141" t="s">
        <v>500</v>
      </c>
      <c r="D78" s="141">
        <v>703303</v>
      </c>
      <c r="E78" s="141">
        <v>3540913</v>
      </c>
      <c r="F78" s="141">
        <v>3474269</v>
      </c>
      <c r="G78" s="141">
        <v>1480721</v>
      </c>
      <c r="H78" s="141">
        <v>1993548</v>
      </c>
      <c r="I78" s="141">
        <v>309052</v>
      </c>
      <c r="J78" s="141">
        <v>928407</v>
      </c>
      <c r="K78" s="141">
        <v>406428</v>
      </c>
      <c r="L78" s="141">
        <v>510215</v>
      </c>
      <c r="M78" s="141">
        <v>79898</v>
      </c>
      <c r="N78" s="141">
        <v>5861</v>
      </c>
      <c r="O78" s="141">
        <v>74037</v>
      </c>
      <c r="P78" s="141">
        <v>2474013</v>
      </c>
    </row>
    <row r="79" spans="1:16" ht="12.75">
      <c r="A79" s="141">
        <v>10</v>
      </c>
      <c r="B79" s="141">
        <v>1999</v>
      </c>
      <c r="C79" s="141" t="s">
        <v>501</v>
      </c>
      <c r="D79" s="141">
        <v>805849</v>
      </c>
      <c r="E79" s="141">
        <v>4111146</v>
      </c>
      <c r="F79" s="141">
        <v>4557925</v>
      </c>
      <c r="G79" s="141">
        <v>1115044</v>
      </c>
      <c r="H79" s="141">
        <v>3442881</v>
      </c>
      <c r="I79" s="141">
        <v>199324</v>
      </c>
      <c r="J79" s="141">
        <v>418990</v>
      </c>
      <c r="K79" s="141">
        <v>230776</v>
      </c>
      <c r="L79" s="141">
        <v>814025</v>
      </c>
      <c r="M79" s="141">
        <v>240968</v>
      </c>
      <c r="N79" s="141">
        <v>131360</v>
      </c>
      <c r="O79" s="141">
        <v>109608</v>
      </c>
      <c r="P79" s="141">
        <v>3783265</v>
      </c>
    </row>
    <row r="80" spans="1:16" ht="12.75">
      <c r="A80" s="141">
        <v>10</v>
      </c>
      <c r="B80" s="141">
        <v>1999</v>
      </c>
      <c r="C80" s="141" t="s">
        <v>502</v>
      </c>
      <c r="D80" s="141">
        <v>0</v>
      </c>
      <c r="E80" s="141">
        <v>0</v>
      </c>
      <c r="F80" s="141">
        <v>0</v>
      </c>
      <c r="G80" s="141">
        <v>0</v>
      </c>
      <c r="H80" s="141">
        <v>0</v>
      </c>
      <c r="I80" s="141">
        <v>0</v>
      </c>
      <c r="J80" s="141">
        <v>0</v>
      </c>
      <c r="K80" s="141">
        <v>0</v>
      </c>
      <c r="L80" s="141">
        <v>0</v>
      </c>
      <c r="M80" s="141">
        <v>0</v>
      </c>
      <c r="N80" s="141">
        <v>0</v>
      </c>
      <c r="O80" s="141">
        <v>0</v>
      </c>
      <c r="P80" s="141">
        <v>0</v>
      </c>
    </row>
    <row r="81" spans="1:16" ht="12.75">
      <c r="A81" s="141">
        <v>10</v>
      </c>
      <c r="B81" s="141">
        <v>1999</v>
      </c>
      <c r="C81" s="141" t="s">
        <v>503</v>
      </c>
      <c r="D81" s="141">
        <v>1636089</v>
      </c>
      <c r="E81" s="141">
        <v>8007478</v>
      </c>
      <c r="F81" s="141">
        <v>7756957</v>
      </c>
      <c r="G81" s="141">
        <v>3385144</v>
      </c>
      <c r="H81" s="141">
        <v>4371813</v>
      </c>
      <c r="I81" s="141">
        <v>11</v>
      </c>
      <c r="J81" s="141">
        <v>64</v>
      </c>
      <c r="K81" s="141">
        <v>14891</v>
      </c>
      <c r="L81" s="141">
        <v>506562</v>
      </c>
      <c r="M81" s="141">
        <v>988901</v>
      </c>
      <c r="N81" s="141">
        <v>678023</v>
      </c>
      <c r="O81" s="141">
        <v>310878</v>
      </c>
      <c r="P81" s="141">
        <v>4697582</v>
      </c>
    </row>
    <row r="82" spans="1:16" ht="12.75">
      <c r="A82" s="141">
        <v>10</v>
      </c>
      <c r="B82" s="141">
        <v>1999</v>
      </c>
      <c r="C82" s="141" t="s">
        <v>504</v>
      </c>
      <c r="D82" s="141">
        <v>414694</v>
      </c>
      <c r="E82" s="141">
        <v>2362178</v>
      </c>
      <c r="F82" s="141">
        <v>2678451</v>
      </c>
      <c r="G82" s="141">
        <v>993402</v>
      </c>
      <c r="H82" s="141">
        <v>1685049</v>
      </c>
      <c r="I82" s="141">
        <v>50225</v>
      </c>
      <c r="J82" s="141">
        <v>154835</v>
      </c>
      <c r="K82" s="141">
        <v>164656</v>
      </c>
      <c r="L82" s="141">
        <v>667730</v>
      </c>
      <c r="M82" s="141">
        <v>697071</v>
      </c>
      <c r="N82" s="141">
        <v>614955</v>
      </c>
      <c r="O82" s="141">
        <v>82116</v>
      </c>
      <c r="P82" s="141">
        <v>1931821</v>
      </c>
    </row>
    <row r="83" spans="1:16" ht="12.75">
      <c r="A83" s="141">
        <v>10</v>
      </c>
      <c r="B83" s="141">
        <v>1999</v>
      </c>
      <c r="C83" s="141" t="s">
        <v>505</v>
      </c>
      <c r="D83" s="141">
        <v>1023838</v>
      </c>
      <c r="E83" s="141">
        <v>5593928</v>
      </c>
      <c r="F83" s="141">
        <v>6089377</v>
      </c>
      <c r="G83" s="141">
        <v>2098230</v>
      </c>
      <c r="H83" s="141">
        <v>3991147</v>
      </c>
      <c r="I83" s="141">
        <v>781524</v>
      </c>
      <c r="J83" s="141">
        <v>1920053</v>
      </c>
      <c r="K83" s="141">
        <v>825249</v>
      </c>
      <c r="L83" s="141">
        <v>1440207</v>
      </c>
      <c r="M83" s="141">
        <v>1302769</v>
      </c>
      <c r="N83" s="141">
        <v>1122743</v>
      </c>
      <c r="O83" s="141">
        <v>180026</v>
      </c>
      <c r="P83" s="141">
        <v>4996422</v>
      </c>
    </row>
    <row r="84" spans="1:16" ht="12.75">
      <c r="A84" s="141">
        <v>12</v>
      </c>
      <c r="B84" s="141">
        <v>1999</v>
      </c>
      <c r="C84" s="141" t="s">
        <v>506</v>
      </c>
      <c r="D84" s="141">
        <v>46580691</v>
      </c>
      <c r="E84" s="141">
        <v>269864475</v>
      </c>
      <c r="F84" s="141">
        <v>267009810</v>
      </c>
      <c r="G84" s="141">
        <v>135199879</v>
      </c>
      <c r="H84" s="141">
        <v>131809931</v>
      </c>
      <c r="I84" s="141">
        <v>9841885</v>
      </c>
      <c r="J84" s="141">
        <v>40751222</v>
      </c>
      <c r="K84" s="141">
        <v>25788266</v>
      </c>
      <c r="L84" s="141">
        <v>38980202</v>
      </c>
      <c r="M84" s="141">
        <v>30248638</v>
      </c>
      <c r="N84" s="141">
        <v>19417344</v>
      </c>
      <c r="O84" s="141">
        <v>10831294</v>
      </c>
      <c r="P84" s="141">
        <v>168429491</v>
      </c>
    </row>
    <row r="85" spans="1:16" ht="12.75">
      <c r="A85" s="141">
        <v>10</v>
      </c>
      <c r="B85" s="141">
        <v>1999</v>
      </c>
      <c r="C85" s="141" t="s">
        <v>507</v>
      </c>
      <c r="D85" s="141">
        <v>1809570</v>
      </c>
      <c r="E85" s="141">
        <v>9013464</v>
      </c>
      <c r="F85" s="141">
        <v>13427688</v>
      </c>
      <c r="G85" s="141">
        <v>4892900</v>
      </c>
      <c r="H85" s="141">
        <v>8534788</v>
      </c>
      <c r="I85" s="141">
        <v>499853</v>
      </c>
      <c r="J85" s="141">
        <v>2339062</v>
      </c>
      <c r="K85" s="141">
        <v>1810818</v>
      </c>
      <c r="L85" s="141">
        <v>106264</v>
      </c>
      <c r="M85" s="141">
        <v>78274</v>
      </c>
      <c r="N85" s="141">
        <v>36393</v>
      </c>
      <c r="O85" s="141">
        <v>41881</v>
      </c>
      <c r="P85" s="141">
        <v>10387487</v>
      </c>
    </row>
    <row r="86" spans="1:16" ht="12.75">
      <c r="A86" s="141">
        <v>10</v>
      </c>
      <c r="B86" s="141">
        <v>1999</v>
      </c>
      <c r="C86" s="141" t="s">
        <v>508</v>
      </c>
      <c r="D86" s="141">
        <v>5623121</v>
      </c>
      <c r="E86" s="141">
        <v>39664021</v>
      </c>
      <c r="F86" s="141">
        <v>38128421</v>
      </c>
      <c r="G86" s="141">
        <v>34478670</v>
      </c>
      <c r="H86" s="141">
        <v>3649751</v>
      </c>
      <c r="I86" s="141">
        <v>1616820</v>
      </c>
      <c r="J86" s="141">
        <v>8052337</v>
      </c>
      <c r="K86" s="141">
        <v>8514885</v>
      </c>
      <c r="L86" s="141">
        <v>258039</v>
      </c>
      <c r="M86" s="141">
        <v>232963</v>
      </c>
      <c r="N86" s="141">
        <v>167511</v>
      </c>
      <c r="O86" s="141">
        <v>65452</v>
      </c>
      <c r="P86" s="141">
        <v>12230088</v>
      </c>
    </row>
    <row r="87" spans="1:16" ht="12.75">
      <c r="A87" s="141">
        <v>10</v>
      </c>
      <c r="B87" s="141">
        <v>1999</v>
      </c>
      <c r="C87" s="141" t="s">
        <v>509</v>
      </c>
      <c r="D87" s="141">
        <v>114151</v>
      </c>
      <c r="E87" s="141">
        <v>1187360</v>
      </c>
      <c r="F87" s="141">
        <v>1934143</v>
      </c>
      <c r="G87" s="141">
        <v>1163578</v>
      </c>
      <c r="H87" s="141">
        <v>770565</v>
      </c>
      <c r="I87" s="141">
        <v>131034</v>
      </c>
      <c r="J87" s="141">
        <v>662217</v>
      </c>
      <c r="K87" s="141">
        <v>714624</v>
      </c>
      <c r="L87" s="141">
        <v>546588</v>
      </c>
      <c r="M87" s="141">
        <v>574664</v>
      </c>
      <c r="N87" s="141">
        <v>428063</v>
      </c>
      <c r="O87" s="141">
        <v>146601</v>
      </c>
      <c r="P87" s="141">
        <v>1631790</v>
      </c>
    </row>
    <row r="88" spans="1:16" ht="12.75">
      <c r="A88" s="141">
        <v>10</v>
      </c>
      <c r="B88" s="141">
        <v>1999</v>
      </c>
      <c r="C88" s="141" t="s">
        <v>510</v>
      </c>
      <c r="D88" s="141">
        <v>25745437</v>
      </c>
      <c r="E88" s="141">
        <v>162443778</v>
      </c>
      <c r="F88" s="141">
        <v>109078406</v>
      </c>
      <c r="G88" s="141">
        <v>24817444</v>
      </c>
      <c r="H88" s="141">
        <v>84260962</v>
      </c>
      <c r="I88" s="141">
        <v>44080453</v>
      </c>
      <c r="J88" s="141">
        <v>113206003</v>
      </c>
      <c r="K88" s="141">
        <v>17459050</v>
      </c>
      <c r="L88" s="141">
        <v>1232594</v>
      </c>
      <c r="M88" s="141">
        <v>150136</v>
      </c>
      <c r="N88" s="141">
        <v>1013</v>
      </c>
      <c r="O88" s="141">
        <v>149123</v>
      </c>
      <c r="P88" s="141">
        <v>101869135</v>
      </c>
    </row>
    <row r="89" spans="1:16" ht="12.75">
      <c r="A89" s="141">
        <v>10</v>
      </c>
      <c r="B89" s="141">
        <v>1999</v>
      </c>
      <c r="C89" s="141" t="s">
        <v>511</v>
      </c>
      <c r="D89" s="141">
        <v>3087043</v>
      </c>
      <c r="E89" s="141">
        <v>22509535</v>
      </c>
      <c r="F89" s="141">
        <v>20266729</v>
      </c>
      <c r="G89" s="141">
        <v>12269889</v>
      </c>
      <c r="H89" s="141">
        <v>7996840</v>
      </c>
      <c r="I89" s="141">
        <v>638614</v>
      </c>
      <c r="J89" s="141">
        <v>2578332</v>
      </c>
      <c r="K89" s="141">
        <v>2255561</v>
      </c>
      <c r="L89" s="141">
        <v>1694837</v>
      </c>
      <c r="M89" s="141">
        <v>825425</v>
      </c>
      <c r="N89" s="141">
        <v>531594</v>
      </c>
      <c r="O89" s="141">
        <v>293831</v>
      </c>
      <c r="P89" s="141">
        <v>10546232</v>
      </c>
    </row>
    <row r="90" spans="1:16" ht="12.75">
      <c r="A90" s="141">
        <v>10</v>
      </c>
      <c r="B90" s="141">
        <v>1999</v>
      </c>
      <c r="C90" s="141" t="s">
        <v>512</v>
      </c>
      <c r="D90" s="141">
        <v>1852024</v>
      </c>
      <c r="E90" s="141">
        <v>15185299</v>
      </c>
      <c r="F90" s="141">
        <v>18827313</v>
      </c>
      <c r="G90" s="141">
        <v>3934155</v>
      </c>
      <c r="H90" s="141">
        <v>14893158</v>
      </c>
      <c r="I90" s="141">
        <v>1028200</v>
      </c>
      <c r="J90" s="141">
        <v>2329232</v>
      </c>
      <c r="K90" s="141">
        <v>341713</v>
      </c>
      <c r="L90" s="141">
        <v>623161</v>
      </c>
      <c r="M90" s="141">
        <v>351174</v>
      </c>
      <c r="N90" s="141">
        <v>273279</v>
      </c>
      <c r="O90" s="141">
        <v>77895</v>
      </c>
      <c r="P90" s="141">
        <v>15312766</v>
      </c>
    </row>
    <row r="91" spans="1:16" ht="12.75">
      <c r="A91" s="141">
        <v>10</v>
      </c>
      <c r="B91" s="141">
        <v>1999</v>
      </c>
      <c r="C91" s="141" t="s">
        <v>513</v>
      </c>
      <c r="D91" s="141">
        <v>1974896</v>
      </c>
      <c r="E91" s="141">
        <v>15341254</v>
      </c>
      <c r="F91" s="141">
        <v>19076859</v>
      </c>
      <c r="G91" s="141">
        <v>11853353</v>
      </c>
      <c r="H91" s="141">
        <v>7223506</v>
      </c>
      <c r="I91" s="141">
        <v>29183</v>
      </c>
      <c r="J91" s="141">
        <v>149943</v>
      </c>
      <c r="K91" s="141">
        <v>1924645</v>
      </c>
      <c r="L91" s="141">
        <v>616225</v>
      </c>
      <c r="M91" s="141">
        <v>1290606</v>
      </c>
      <c r="N91" s="141">
        <v>703081</v>
      </c>
      <c r="O91" s="141">
        <v>587525</v>
      </c>
      <c r="P91" s="141">
        <v>9735676</v>
      </c>
    </row>
    <row r="92" spans="1:16" ht="12.75">
      <c r="A92" s="141">
        <v>10</v>
      </c>
      <c r="B92" s="141">
        <v>1999</v>
      </c>
      <c r="C92" s="141" t="s">
        <v>514</v>
      </c>
      <c r="D92" s="141">
        <v>895351</v>
      </c>
      <c r="E92" s="141">
        <v>3897714</v>
      </c>
      <c r="F92" s="141">
        <v>2804347</v>
      </c>
      <c r="G92" s="141">
        <v>2524618</v>
      </c>
      <c r="H92" s="141">
        <v>279729</v>
      </c>
      <c r="I92" s="141">
        <v>106316</v>
      </c>
      <c r="J92" s="141">
        <v>458535</v>
      </c>
      <c r="K92" s="141">
        <v>944689</v>
      </c>
      <c r="L92" s="141">
        <v>351430</v>
      </c>
      <c r="M92" s="141">
        <v>337883</v>
      </c>
      <c r="N92" s="141">
        <v>184309</v>
      </c>
      <c r="O92" s="141">
        <v>153574</v>
      </c>
      <c r="P92" s="141">
        <v>1377992</v>
      </c>
    </row>
    <row r="93" spans="1:16" ht="12.75">
      <c r="A93" s="141">
        <v>10</v>
      </c>
      <c r="B93" s="141">
        <v>1999</v>
      </c>
      <c r="C93" s="141" t="s">
        <v>515</v>
      </c>
      <c r="D93" s="141">
        <v>744481</v>
      </c>
      <c r="E93" s="141">
        <v>3588707</v>
      </c>
      <c r="F93" s="141">
        <v>3337399</v>
      </c>
      <c r="G93" s="141">
        <v>3588663</v>
      </c>
      <c r="H93" s="141">
        <v>-251264</v>
      </c>
      <c r="I93" s="141">
        <v>281509</v>
      </c>
      <c r="J93" s="141">
        <v>1422524</v>
      </c>
      <c r="K93" s="141">
        <v>1432024</v>
      </c>
      <c r="L93" s="141">
        <v>900950</v>
      </c>
      <c r="M93" s="141">
        <v>221548</v>
      </c>
      <c r="N93" s="141">
        <v>108929</v>
      </c>
      <c r="O93" s="141">
        <v>112619</v>
      </c>
      <c r="P93" s="141">
        <v>1293379</v>
      </c>
    </row>
    <row r="94" spans="1:16" ht="12.75">
      <c r="A94" s="141">
        <v>10</v>
      </c>
      <c r="B94" s="141">
        <v>1999</v>
      </c>
      <c r="C94" s="141" t="s">
        <v>516</v>
      </c>
      <c r="D94" s="141">
        <v>7973921</v>
      </c>
      <c r="E94" s="141">
        <v>39115644</v>
      </c>
      <c r="F94" s="141">
        <v>48475130</v>
      </c>
      <c r="G94" s="141">
        <v>25861017</v>
      </c>
      <c r="H94" s="141">
        <v>22614113</v>
      </c>
      <c r="I94" s="141">
        <v>1990463</v>
      </c>
      <c r="J94" s="141">
        <v>8862826</v>
      </c>
      <c r="K94" s="141">
        <v>7254915</v>
      </c>
      <c r="L94" s="141">
        <v>16519710</v>
      </c>
      <c r="M94" s="141">
        <v>2430594</v>
      </c>
      <c r="N94" s="141">
        <v>1043509</v>
      </c>
      <c r="O94" s="141">
        <v>1387085</v>
      </c>
      <c r="P94" s="141">
        <v>31256113</v>
      </c>
    </row>
    <row r="95" spans="1:16" ht="12.75">
      <c r="A95" s="141">
        <v>10</v>
      </c>
      <c r="B95" s="141">
        <v>1999</v>
      </c>
      <c r="C95" s="141" t="s">
        <v>517</v>
      </c>
      <c r="D95" s="141">
        <v>1753880</v>
      </c>
      <c r="E95" s="141">
        <v>10456104</v>
      </c>
      <c r="F95" s="141">
        <v>16681770</v>
      </c>
      <c r="G95" s="141">
        <v>7064446</v>
      </c>
      <c r="H95" s="141">
        <v>9617324</v>
      </c>
      <c r="I95" s="141">
        <v>257770</v>
      </c>
      <c r="J95" s="141">
        <v>1078004</v>
      </c>
      <c r="K95" s="141">
        <v>904449</v>
      </c>
      <c r="L95" s="141">
        <v>485937</v>
      </c>
      <c r="M95" s="141">
        <v>241370</v>
      </c>
      <c r="N95" s="141">
        <v>146935</v>
      </c>
      <c r="O95" s="141">
        <v>94435</v>
      </c>
      <c r="P95" s="141">
        <v>10616208</v>
      </c>
    </row>
    <row r="96" spans="1:16" ht="12.75">
      <c r="A96" s="141">
        <v>10</v>
      </c>
      <c r="B96" s="141">
        <v>1999</v>
      </c>
      <c r="C96" s="141" t="s">
        <v>518</v>
      </c>
      <c r="D96" s="141">
        <v>11113611</v>
      </c>
      <c r="E96" s="141">
        <v>46724709</v>
      </c>
      <c r="F96" s="141">
        <v>32898806</v>
      </c>
      <c r="G96" s="141">
        <v>9213262</v>
      </c>
      <c r="H96" s="141">
        <v>23685544</v>
      </c>
      <c r="I96" s="141">
        <v>3164518</v>
      </c>
      <c r="J96" s="141">
        <v>13168613</v>
      </c>
      <c r="K96" s="141">
        <v>999539</v>
      </c>
      <c r="L96" s="141">
        <v>7570789</v>
      </c>
      <c r="M96" s="141">
        <v>4101053</v>
      </c>
      <c r="N96" s="141">
        <v>3368732</v>
      </c>
      <c r="O96" s="141">
        <v>732321</v>
      </c>
      <c r="P96" s="141">
        <v>25417404</v>
      </c>
    </row>
    <row r="97" spans="1:16" ht="12.75">
      <c r="A97" s="141">
        <v>10</v>
      </c>
      <c r="B97" s="141">
        <v>1999</v>
      </c>
      <c r="C97" s="141" t="s">
        <v>519</v>
      </c>
      <c r="D97" s="141">
        <v>637398</v>
      </c>
      <c r="E97" s="141">
        <v>6592460</v>
      </c>
      <c r="F97" s="141">
        <v>9719730</v>
      </c>
      <c r="G97" s="141">
        <v>4836169</v>
      </c>
      <c r="H97" s="141">
        <v>4883561</v>
      </c>
      <c r="I97" s="141">
        <v>301298</v>
      </c>
      <c r="J97" s="141">
        <v>518257</v>
      </c>
      <c r="K97" s="141">
        <v>562130</v>
      </c>
      <c r="L97" s="141">
        <v>193</v>
      </c>
      <c r="M97" s="141">
        <v>184</v>
      </c>
      <c r="N97" s="141">
        <v>101</v>
      </c>
      <c r="O97" s="141">
        <v>83</v>
      </c>
      <c r="P97" s="141">
        <v>5445774</v>
      </c>
    </row>
    <row r="98" spans="1:16" ht="12.75">
      <c r="A98" s="141">
        <v>12</v>
      </c>
      <c r="B98" s="141">
        <v>1999</v>
      </c>
      <c r="C98" s="141" t="s">
        <v>520</v>
      </c>
      <c r="D98" s="141">
        <v>63324884</v>
      </c>
      <c r="E98" s="141">
        <v>375720049</v>
      </c>
      <c r="F98" s="141">
        <v>334656741</v>
      </c>
      <c r="G98" s="141">
        <v>146498164</v>
      </c>
      <c r="H98" s="141">
        <v>188158577</v>
      </c>
      <c r="I98" s="141">
        <v>54126031</v>
      </c>
      <c r="J98" s="141">
        <v>154825885</v>
      </c>
      <c r="K98" s="141">
        <v>45119042</v>
      </c>
      <c r="L98" s="141">
        <v>30906717</v>
      </c>
      <c r="M98" s="141">
        <v>10835874</v>
      </c>
      <c r="N98" s="141">
        <v>6993449</v>
      </c>
      <c r="O98" s="141">
        <v>3842425</v>
      </c>
      <c r="P98" s="141">
        <v>237120044</v>
      </c>
    </row>
    <row r="99" spans="1:16" ht="12.75">
      <c r="A99" s="141">
        <v>10</v>
      </c>
      <c r="B99" s="141">
        <v>1999</v>
      </c>
      <c r="C99" s="141" t="s">
        <v>521</v>
      </c>
      <c r="D99" s="141">
        <v>605550</v>
      </c>
      <c r="E99" s="141">
        <v>2862782</v>
      </c>
      <c r="F99" s="141">
        <v>2392517</v>
      </c>
      <c r="G99" s="141">
        <v>1287348</v>
      </c>
      <c r="H99" s="141">
        <v>1105169</v>
      </c>
      <c r="I99" s="141">
        <v>168936</v>
      </c>
      <c r="J99" s="141">
        <v>669486</v>
      </c>
      <c r="K99" s="141">
        <v>414875</v>
      </c>
      <c r="L99" s="141">
        <v>26513</v>
      </c>
      <c r="M99" s="141">
        <v>26591</v>
      </c>
      <c r="N99" s="141">
        <v>10494</v>
      </c>
      <c r="O99" s="141">
        <v>16097</v>
      </c>
      <c r="P99" s="141">
        <v>1536141</v>
      </c>
    </row>
    <row r="100" spans="1:16" ht="12.75">
      <c r="A100" s="141">
        <v>10</v>
      </c>
      <c r="B100" s="141">
        <v>1999</v>
      </c>
      <c r="C100" s="141" t="s">
        <v>522</v>
      </c>
      <c r="D100" s="141">
        <v>2471453</v>
      </c>
      <c r="E100" s="141">
        <v>17250357</v>
      </c>
      <c r="F100" s="141">
        <v>18682317</v>
      </c>
      <c r="G100" s="141">
        <v>7809956</v>
      </c>
      <c r="H100" s="141">
        <v>10872361</v>
      </c>
      <c r="I100" s="141">
        <v>534691</v>
      </c>
      <c r="J100" s="141">
        <v>2130324</v>
      </c>
      <c r="K100" s="141">
        <v>1143483</v>
      </c>
      <c r="L100" s="141">
        <v>9611</v>
      </c>
      <c r="M100" s="141">
        <v>4806</v>
      </c>
      <c r="N100" s="141">
        <v>3604</v>
      </c>
      <c r="O100" s="141">
        <v>1202</v>
      </c>
      <c r="P100" s="141">
        <v>12017046</v>
      </c>
    </row>
    <row r="101" spans="1:16" ht="12.75">
      <c r="A101" s="141">
        <v>10</v>
      </c>
      <c r="B101" s="141">
        <v>1999</v>
      </c>
      <c r="C101" s="141" t="s">
        <v>523</v>
      </c>
      <c r="D101" s="141">
        <v>2541189</v>
      </c>
      <c r="E101" s="141">
        <v>10938151</v>
      </c>
      <c r="F101" s="141">
        <v>12457524</v>
      </c>
      <c r="G101" s="141">
        <v>3165101</v>
      </c>
      <c r="H101" s="141">
        <v>9292423</v>
      </c>
      <c r="I101" s="141">
        <v>1068735</v>
      </c>
      <c r="J101" s="141">
        <v>2524084</v>
      </c>
      <c r="K101" s="141">
        <v>827148</v>
      </c>
      <c r="L101" s="141">
        <v>1627852</v>
      </c>
      <c r="M101" s="141">
        <v>849929</v>
      </c>
      <c r="N101" s="141">
        <v>707371</v>
      </c>
      <c r="O101" s="141">
        <v>142558</v>
      </c>
      <c r="P101" s="141">
        <v>10262129</v>
      </c>
    </row>
    <row r="102" spans="1:16" ht="12.75">
      <c r="A102" s="141">
        <v>10</v>
      </c>
      <c r="B102" s="141">
        <v>1999</v>
      </c>
      <c r="C102" s="141" t="s">
        <v>524</v>
      </c>
      <c r="D102" s="141">
        <v>14619026</v>
      </c>
      <c r="E102" s="141">
        <v>58596346</v>
      </c>
      <c r="F102" s="141">
        <v>38094733</v>
      </c>
      <c r="G102" s="141">
        <v>9277617</v>
      </c>
      <c r="H102" s="141">
        <v>28817116</v>
      </c>
      <c r="I102" s="141">
        <v>3660920</v>
      </c>
      <c r="J102" s="141">
        <v>10273179</v>
      </c>
      <c r="K102" s="141">
        <v>4223112</v>
      </c>
      <c r="L102" s="141">
        <v>3089738</v>
      </c>
      <c r="M102" s="141">
        <v>3005330</v>
      </c>
      <c r="N102" s="141">
        <v>1201997</v>
      </c>
      <c r="O102" s="141">
        <v>1803333</v>
      </c>
      <c r="P102" s="141">
        <v>34843561</v>
      </c>
    </row>
    <row r="103" spans="1:16" ht="12.75">
      <c r="A103" s="141">
        <v>10</v>
      </c>
      <c r="B103" s="141">
        <v>1999</v>
      </c>
      <c r="C103" s="141" t="s">
        <v>525</v>
      </c>
      <c r="D103" s="141">
        <v>3829098</v>
      </c>
      <c r="E103" s="141">
        <v>19922982</v>
      </c>
      <c r="F103" s="141">
        <v>15585083</v>
      </c>
      <c r="G103" s="141">
        <v>9952728</v>
      </c>
      <c r="H103" s="141">
        <v>5632355</v>
      </c>
      <c r="I103" s="141">
        <v>575568</v>
      </c>
      <c r="J103" s="141">
        <v>2529077</v>
      </c>
      <c r="K103" s="141">
        <v>2033979</v>
      </c>
      <c r="L103" s="141">
        <v>438595</v>
      </c>
      <c r="M103" s="141">
        <v>277588</v>
      </c>
      <c r="N103" s="141">
        <v>207005</v>
      </c>
      <c r="O103" s="141">
        <v>70583</v>
      </c>
      <c r="P103" s="141">
        <v>7736917</v>
      </c>
    </row>
    <row r="104" spans="1:16" ht="12.75">
      <c r="A104" s="141">
        <v>10</v>
      </c>
      <c r="B104" s="141">
        <v>1999</v>
      </c>
      <c r="C104" s="141" t="s">
        <v>526</v>
      </c>
      <c r="D104" s="141">
        <v>4743012</v>
      </c>
      <c r="E104" s="141">
        <v>20732749</v>
      </c>
      <c r="F104" s="141">
        <v>18437325</v>
      </c>
      <c r="G104" s="141">
        <v>3237887</v>
      </c>
      <c r="H104" s="141">
        <v>15199438</v>
      </c>
      <c r="I104" s="141">
        <v>1137475</v>
      </c>
      <c r="J104" s="141">
        <v>3764477</v>
      </c>
      <c r="K104" s="141">
        <v>1888168</v>
      </c>
      <c r="L104" s="141">
        <v>302146</v>
      </c>
      <c r="M104" s="141">
        <v>386001</v>
      </c>
      <c r="N104" s="141">
        <v>202954</v>
      </c>
      <c r="O104" s="141">
        <v>183047</v>
      </c>
      <c r="P104" s="141">
        <v>17270653</v>
      </c>
    </row>
    <row r="105" spans="1:16" ht="12.75">
      <c r="A105" s="141">
        <v>10</v>
      </c>
      <c r="B105" s="141">
        <v>1999</v>
      </c>
      <c r="C105" s="141" t="s">
        <v>527</v>
      </c>
      <c r="D105" s="141">
        <v>3230942</v>
      </c>
      <c r="E105" s="141">
        <v>13508156</v>
      </c>
      <c r="F105" s="141">
        <v>14200866</v>
      </c>
      <c r="G105" s="141">
        <v>2302596</v>
      </c>
      <c r="H105" s="141">
        <v>11898270</v>
      </c>
      <c r="I105" s="141">
        <v>1308250</v>
      </c>
      <c r="J105" s="141">
        <v>3878067</v>
      </c>
      <c r="K105" s="141">
        <v>1370835</v>
      </c>
      <c r="L105" s="141">
        <v>264621</v>
      </c>
      <c r="M105" s="141">
        <v>234361</v>
      </c>
      <c r="N105" s="141">
        <v>143227</v>
      </c>
      <c r="O105" s="141">
        <v>91134</v>
      </c>
      <c r="P105" s="141">
        <v>13360239</v>
      </c>
    </row>
    <row r="106" spans="1:16" ht="12.75">
      <c r="A106" s="141">
        <v>10</v>
      </c>
      <c r="B106" s="141">
        <v>1999</v>
      </c>
      <c r="C106" s="141" t="s">
        <v>528</v>
      </c>
      <c r="D106" s="141">
        <v>1848398</v>
      </c>
      <c r="E106" s="141">
        <v>13417741</v>
      </c>
      <c r="F106" s="141">
        <v>11856474</v>
      </c>
      <c r="G106" s="141">
        <v>10584018</v>
      </c>
      <c r="H106" s="141">
        <v>1272456</v>
      </c>
      <c r="I106" s="141">
        <v>16384</v>
      </c>
      <c r="J106" s="141">
        <v>49309</v>
      </c>
      <c r="K106" s="141">
        <v>57381</v>
      </c>
      <c r="L106" s="141">
        <v>119</v>
      </c>
      <c r="M106" s="141">
        <v>54</v>
      </c>
      <c r="N106" s="141">
        <v>51</v>
      </c>
      <c r="O106" s="141">
        <v>3</v>
      </c>
      <c r="P106" s="141">
        <v>1329840</v>
      </c>
    </row>
    <row r="107" spans="1:16" ht="12.75">
      <c r="A107" s="141">
        <v>10</v>
      </c>
      <c r="B107" s="141">
        <v>1999</v>
      </c>
      <c r="C107" s="141" t="s">
        <v>529</v>
      </c>
      <c r="D107" s="141">
        <v>1267614</v>
      </c>
      <c r="E107" s="141">
        <v>8425528</v>
      </c>
      <c r="F107" s="141">
        <v>7887512</v>
      </c>
      <c r="G107" s="141">
        <v>3518946</v>
      </c>
      <c r="H107" s="141">
        <v>4368566</v>
      </c>
      <c r="I107" s="141">
        <v>215320</v>
      </c>
      <c r="J107" s="141">
        <v>887319</v>
      </c>
      <c r="K107" s="141">
        <v>549989</v>
      </c>
      <c r="L107" s="141">
        <v>63986</v>
      </c>
      <c r="M107" s="141">
        <v>62139</v>
      </c>
      <c r="N107" s="141">
        <v>50764</v>
      </c>
      <c r="O107" s="141">
        <v>11375</v>
      </c>
      <c r="P107" s="141">
        <v>4929930</v>
      </c>
    </row>
    <row r="108" spans="1:16" ht="12.75">
      <c r="A108" s="141">
        <v>10</v>
      </c>
      <c r="B108" s="141">
        <v>1999</v>
      </c>
      <c r="C108" s="141" t="s">
        <v>530</v>
      </c>
      <c r="D108" s="141">
        <v>8313762</v>
      </c>
      <c r="E108" s="141">
        <v>53201482</v>
      </c>
      <c r="F108" s="141">
        <v>29115456</v>
      </c>
      <c r="G108" s="141">
        <v>10865294</v>
      </c>
      <c r="H108" s="141">
        <v>18250162</v>
      </c>
      <c r="I108" s="141">
        <v>7490003</v>
      </c>
      <c r="J108" s="141">
        <v>20385402</v>
      </c>
      <c r="K108" s="141">
        <v>3492641</v>
      </c>
      <c r="L108" s="141">
        <v>5253215</v>
      </c>
      <c r="M108" s="141">
        <v>1959607</v>
      </c>
      <c r="N108" s="141">
        <v>1302955</v>
      </c>
      <c r="O108" s="141">
        <v>656652</v>
      </c>
      <c r="P108" s="141">
        <v>22399455</v>
      </c>
    </row>
    <row r="109" spans="1:16" ht="12.75">
      <c r="A109" s="141">
        <v>10</v>
      </c>
      <c r="B109" s="141">
        <v>1999</v>
      </c>
      <c r="C109" s="141" t="s">
        <v>531</v>
      </c>
      <c r="D109" s="141">
        <v>0</v>
      </c>
      <c r="E109" s="141">
        <v>0</v>
      </c>
      <c r="F109" s="141">
        <v>0</v>
      </c>
      <c r="G109" s="141">
        <v>0</v>
      </c>
      <c r="H109" s="141">
        <v>0</v>
      </c>
      <c r="I109" s="141">
        <v>15</v>
      </c>
      <c r="J109" s="141">
        <v>15306</v>
      </c>
      <c r="K109" s="141">
        <v>4415</v>
      </c>
      <c r="L109" s="141">
        <v>0</v>
      </c>
      <c r="M109" s="141">
        <v>0</v>
      </c>
      <c r="N109" s="141">
        <v>0</v>
      </c>
      <c r="O109" s="141">
        <v>0</v>
      </c>
      <c r="P109" s="141">
        <v>4415</v>
      </c>
    </row>
    <row r="110" spans="1:16" ht="12.75">
      <c r="A110" s="141">
        <v>10</v>
      </c>
      <c r="B110" s="141">
        <v>1999</v>
      </c>
      <c r="C110" s="141" t="s">
        <v>532</v>
      </c>
      <c r="D110" s="141">
        <v>3757496</v>
      </c>
      <c r="E110" s="141">
        <v>29000579</v>
      </c>
      <c r="F110" s="141">
        <v>24971601</v>
      </c>
      <c r="G110" s="141">
        <v>11822020</v>
      </c>
      <c r="H110" s="141">
        <v>13149581</v>
      </c>
      <c r="I110" s="141">
        <v>255675</v>
      </c>
      <c r="J110" s="141">
        <v>1008766</v>
      </c>
      <c r="K110" s="141">
        <v>561578</v>
      </c>
      <c r="L110" s="141">
        <v>64633</v>
      </c>
      <c r="M110" s="141">
        <v>84823</v>
      </c>
      <c r="N110" s="141">
        <v>76744</v>
      </c>
      <c r="O110" s="141">
        <v>8079</v>
      </c>
      <c r="P110" s="141">
        <v>13719238</v>
      </c>
    </row>
    <row r="111" spans="1:16" ht="12.75">
      <c r="A111" s="141">
        <v>10</v>
      </c>
      <c r="B111" s="141">
        <v>1999</v>
      </c>
      <c r="C111" s="141" t="s">
        <v>533</v>
      </c>
      <c r="D111" s="141">
        <v>76108</v>
      </c>
      <c r="E111" s="141">
        <v>320233</v>
      </c>
      <c r="F111" s="141">
        <v>392186</v>
      </c>
      <c r="G111" s="141">
        <v>113527</v>
      </c>
      <c r="H111" s="141">
        <v>278659</v>
      </c>
      <c r="I111" s="141">
        <v>361167</v>
      </c>
      <c r="J111" s="141">
        <v>2250484</v>
      </c>
      <c r="K111" s="141">
        <v>634360</v>
      </c>
      <c r="L111" s="141">
        <v>437915</v>
      </c>
      <c r="M111" s="141">
        <v>5664054</v>
      </c>
      <c r="N111" s="141">
        <v>5148184</v>
      </c>
      <c r="O111" s="141">
        <v>515870</v>
      </c>
      <c r="P111" s="141">
        <v>1428889</v>
      </c>
    </row>
    <row r="112" spans="1:16" ht="12.75">
      <c r="A112" s="141">
        <v>10</v>
      </c>
      <c r="B112" s="141">
        <v>1999</v>
      </c>
      <c r="C112" s="141" t="s">
        <v>534</v>
      </c>
      <c r="D112" s="141">
        <v>4296431</v>
      </c>
      <c r="E112" s="141">
        <v>32266002</v>
      </c>
      <c r="F112" s="141">
        <v>25639132</v>
      </c>
      <c r="G112" s="141">
        <v>17916203</v>
      </c>
      <c r="H112" s="141">
        <v>7722929</v>
      </c>
      <c r="I112" s="141">
        <v>365717</v>
      </c>
      <c r="J112" s="141">
        <v>1121209</v>
      </c>
      <c r="K112" s="141">
        <v>1378631</v>
      </c>
      <c r="L112" s="141">
        <v>390348</v>
      </c>
      <c r="M112" s="141">
        <v>601748</v>
      </c>
      <c r="N112" s="141">
        <v>452178</v>
      </c>
      <c r="O112" s="141">
        <v>149570</v>
      </c>
      <c r="P112" s="141">
        <v>9251130</v>
      </c>
    </row>
    <row r="113" spans="1:16" ht="12.75">
      <c r="A113" s="141">
        <v>10</v>
      </c>
      <c r="B113" s="141">
        <v>1999</v>
      </c>
      <c r="C113" s="141" t="s">
        <v>535</v>
      </c>
      <c r="D113" s="141">
        <v>24648115</v>
      </c>
      <c r="E113" s="141">
        <v>172712181</v>
      </c>
      <c r="F113" s="141">
        <v>134435064</v>
      </c>
      <c r="G113" s="141">
        <v>97741137</v>
      </c>
      <c r="H113" s="141">
        <v>36693927</v>
      </c>
      <c r="I113" s="141">
        <v>11266927</v>
      </c>
      <c r="J113" s="141">
        <v>39489997</v>
      </c>
      <c r="K113" s="141">
        <v>19194967</v>
      </c>
      <c r="L113" s="141">
        <v>55864</v>
      </c>
      <c r="M113" s="141">
        <v>53726</v>
      </c>
      <c r="N113" s="141">
        <v>46743</v>
      </c>
      <c r="O113" s="141">
        <v>6983</v>
      </c>
      <c r="P113" s="141">
        <v>55895877</v>
      </c>
    </row>
    <row r="114" spans="1:16" ht="12.75">
      <c r="A114" s="141">
        <v>10</v>
      </c>
      <c r="B114" s="141">
        <v>1999</v>
      </c>
      <c r="C114" s="141" t="s">
        <v>536</v>
      </c>
      <c r="D114" s="141">
        <v>631966</v>
      </c>
      <c r="E114" s="141">
        <v>3890715</v>
      </c>
      <c r="F114" s="141">
        <v>4887491</v>
      </c>
      <c r="G114" s="141">
        <v>1577976</v>
      </c>
      <c r="H114" s="141">
        <v>3309515</v>
      </c>
      <c r="I114" s="141">
        <v>52888</v>
      </c>
      <c r="J114" s="141">
        <v>217143</v>
      </c>
      <c r="K114" s="141">
        <v>125778</v>
      </c>
      <c r="L114" s="141">
        <v>13023</v>
      </c>
      <c r="M114" s="141">
        <v>13789</v>
      </c>
      <c r="N114" s="141">
        <v>12161</v>
      </c>
      <c r="O114" s="141">
        <v>1628</v>
      </c>
      <c r="P114" s="141">
        <v>3436921</v>
      </c>
    </row>
    <row r="115" spans="1:16" ht="12.75">
      <c r="A115" s="141">
        <v>10</v>
      </c>
      <c r="B115" s="141">
        <v>1999</v>
      </c>
      <c r="C115" s="141" t="s">
        <v>537</v>
      </c>
      <c r="D115" s="141">
        <v>6317740</v>
      </c>
      <c r="E115" s="141">
        <v>24931557</v>
      </c>
      <c r="F115" s="141">
        <v>11929386</v>
      </c>
      <c r="G115" s="141">
        <v>6228262</v>
      </c>
      <c r="H115" s="141">
        <v>5701124</v>
      </c>
      <c r="I115" s="141">
        <v>2835281</v>
      </c>
      <c r="J115" s="141">
        <v>4686047</v>
      </c>
      <c r="K115" s="141">
        <v>1255483</v>
      </c>
      <c r="L115" s="141">
        <v>2059066</v>
      </c>
      <c r="M115" s="141">
        <v>3041665</v>
      </c>
      <c r="N115" s="141">
        <v>2698788</v>
      </c>
      <c r="O115" s="141">
        <v>342877</v>
      </c>
      <c r="P115" s="141">
        <v>7299484</v>
      </c>
    </row>
    <row r="116" spans="1:16" ht="12.75">
      <c r="A116" s="141">
        <v>10</v>
      </c>
      <c r="B116" s="141">
        <v>1999</v>
      </c>
      <c r="C116" s="141" t="s">
        <v>538</v>
      </c>
      <c r="D116" s="141">
        <v>964622</v>
      </c>
      <c r="E116" s="141">
        <v>5724743</v>
      </c>
      <c r="F116" s="141">
        <v>6187974</v>
      </c>
      <c r="G116" s="141">
        <v>2101691</v>
      </c>
      <c r="H116" s="141">
        <v>4086283</v>
      </c>
      <c r="I116" s="141">
        <v>820115</v>
      </c>
      <c r="J116" s="141">
        <v>2731888</v>
      </c>
      <c r="K116" s="141">
        <v>1253082</v>
      </c>
      <c r="L116" s="141">
        <v>187737</v>
      </c>
      <c r="M116" s="141">
        <v>249106</v>
      </c>
      <c r="N116" s="141">
        <v>191124</v>
      </c>
      <c r="O116" s="141">
        <v>57982</v>
      </c>
      <c r="P116" s="141">
        <v>5397347</v>
      </c>
    </row>
    <row r="117" spans="1:16" ht="12.75">
      <c r="A117" s="141">
        <v>10</v>
      </c>
      <c r="B117" s="141">
        <v>1999</v>
      </c>
      <c r="C117" s="141" t="s">
        <v>539</v>
      </c>
      <c r="D117" s="141">
        <v>1175094</v>
      </c>
      <c r="E117" s="141">
        <v>7025142</v>
      </c>
      <c r="F117" s="141">
        <v>6764936</v>
      </c>
      <c r="G117" s="141">
        <v>3089690</v>
      </c>
      <c r="H117" s="141">
        <v>3675246</v>
      </c>
      <c r="I117" s="141">
        <v>437153</v>
      </c>
      <c r="J117" s="141">
        <v>1498969</v>
      </c>
      <c r="K117" s="141">
        <v>744636</v>
      </c>
      <c r="L117" s="141">
        <v>46137</v>
      </c>
      <c r="M117" s="141">
        <v>88587</v>
      </c>
      <c r="N117" s="141">
        <v>82820</v>
      </c>
      <c r="O117" s="141">
        <v>5767</v>
      </c>
      <c r="P117" s="141">
        <v>4425649</v>
      </c>
    </row>
    <row r="118" spans="1:16" ht="12.75">
      <c r="A118" s="141">
        <v>10</v>
      </c>
      <c r="B118" s="141">
        <v>1999</v>
      </c>
      <c r="C118" s="141" t="s">
        <v>540</v>
      </c>
      <c r="D118" s="141">
        <v>669058</v>
      </c>
      <c r="E118" s="141">
        <v>4821633</v>
      </c>
      <c r="F118" s="141">
        <v>4217078</v>
      </c>
      <c r="G118" s="141">
        <v>1997652</v>
      </c>
      <c r="H118" s="141">
        <v>2219426</v>
      </c>
      <c r="I118" s="141">
        <v>225850</v>
      </c>
      <c r="J118" s="141">
        <v>815979</v>
      </c>
      <c r="K118" s="141">
        <v>408800</v>
      </c>
      <c r="L118" s="141">
        <v>3522</v>
      </c>
      <c r="M118" s="141">
        <v>1761</v>
      </c>
      <c r="N118" s="141">
        <v>881</v>
      </c>
      <c r="O118" s="141">
        <v>880</v>
      </c>
      <c r="P118" s="141">
        <v>2629106</v>
      </c>
    </row>
    <row r="119" spans="1:16" ht="12.75">
      <c r="A119" s="141">
        <v>10</v>
      </c>
      <c r="B119" s="141">
        <v>1999</v>
      </c>
      <c r="C119" s="141" t="s">
        <v>541</v>
      </c>
      <c r="D119" s="141">
        <v>9935937</v>
      </c>
      <c r="E119" s="141">
        <v>75073932</v>
      </c>
      <c r="F119" s="141">
        <v>49742017</v>
      </c>
      <c r="G119" s="141">
        <v>33229118</v>
      </c>
      <c r="H119" s="141">
        <v>16512899</v>
      </c>
      <c r="I119" s="141">
        <v>3814967</v>
      </c>
      <c r="J119" s="141">
        <v>13926150</v>
      </c>
      <c r="K119" s="141">
        <v>7170558</v>
      </c>
      <c r="L119" s="141">
        <v>148452</v>
      </c>
      <c r="M119" s="141">
        <v>605585</v>
      </c>
      <c r="N119" s="141">
        <v>595114</v>
      </c>
      <c r="O119" s="141">
        <v>10471</v>
      </c>
      <c r="P119" s="141">
        <v>23693928</v>
      </c>
    </row>
    <row r="120" spans="1:16" ht="12.75">
      <c r="A120" s="141">
        <v>10</v>
      </c>
      <c r="B120" s="141">
        <v>1999</v>
      </c>
      <c r="C120" s="141" t="s">
        <v>542</v>
      </c>
      <c r="D120" s="141">
        <v>1286876</v>
      </c>
      <c r="E120" s="141">
        <v>6212835</v>
      </c>
      <c r="F120" s="141">
        <v>6169107</v>
      </c>
      <c r="G120" s="141">
        <v>2569489</v>
      </c>
      <c r="H120" s="141">
        <v>3599618</v>
      </c>
      <c r="I120" s="141">
        <v>301812</v>
      </c>
      <c r="J120" s="141">
        <v>1089191</v>
      </c>
      <c r="K120" s="141">
        <v>780957</v>
      </c>
      <c r="L120" s="141">
        <v>685867</v>
      </c>
      <c r="M120" s="141">
        <v>198158</v>
      </c>
      <c r="N120" s="141">
        <v>112425</v>
      </c>
      <c r="O120" s="141">
        <v>85733</v>
      </c>
      <c r="P120" s="141">
        <v>4466308</v>
      </c>
    </row>
    <row r="121" spans="1:16" ht="12.75">
      <c r="A121" s="141">
        <v>10</v>
      </c>
      <c r="B121" s="141">
        <v>1999</v>
      </c>
      <c r="C121" s="141" t="s">
        <v>543</v>
      </c>
      <c r="D121" s="141">
        <v>2069822</v>
      </c>
      <c r="E121" s="141">
        <v>7015671</v>
      </c>
      <c r="F121" s="141">
        <v>6393292</v>
      </c>
      <c r="G121" s="141">
        <v>2182630</v>
      </c>
      <c r="H121" s="141">
        <v>4210662</v>
      </c>
      <c r="I121" s="141">
        <v>1102798</v>
      </c>
      <c r="J121" s="141">
        <v>3979334</v>
      </c>
      <c r="K121" s="141">
        <v>1403246</v>
      </c>
      <c r="L121" s="141">
        <v>85905</v>
      </c>
      <c r="M121" s="141">
        <v>23954</v>
      </c>
      <c r="N121" s="141">
        <v>10685</v>
      </c>
      <c r="O121" s="141">
        <v>13269</v>
      </c>
      <c r="P121" s="141">
        <v>5627177</v>
      </c>
    </row>
    <row r="122" spans="1:16" ht="12.75">
      <c r="A122" s="141">
        <v>11</v>
      </c>
      <c r="B122" s="141">
        <v>1999</v>
      </c>
      <c r="C122" s="141" t="s">
        <v>544</v>
      </c>
      <c r="D122" s="141">
        <v>0</v>
      </c>
      <c r="E122" s="141">
        <v>0</v>
      </c>
      <c r="F122" s="141">
        <v>0</v>
      </c>
      <c r="G122" s="141">
        <v>0</v>
      </c>
      <c r="H122" s="141">
        <v>0</v>
      </c>
      <c r="I122" s="141">
        <v>0</v>
      </c>
      <c r="J122" s="141">
        <v>0</v>
      </c>
      <c r="K122" s="141">
        <v>0</v>
      </c>
      <c r="L122" s="141">
        <v>0</v>
      </c>
      <c r="M122" s="141">
        <v>0</v>
      </c>
      <c r="N122" s="141">
        <v>0</v>
      </c>
      <c r="O122" s="141">
        <v>0</v>
      </c>
      <c r="P122" s="141">
        <v>0</v>
      </c>
    </row>
    <row r="123" spans="1:16" ht="12.75">
      <c r="A123" s="141">
        <v>10</v>
      </c>
      <c r="B123" s="141">
        <v>1999</v>
      </c>
      <c r="C123" s="141" t="s">
        <v>545</v>
      </c>
      <c r="D123" s="141">
        <v>0</v>
      </c>
      <c r="E123" s="141">
        <v>0</v>
      </c>
      <c r="F123" s="141">
        <v>0</v>
      </c>
      <c r="G123" s="141">
        <v>0</v>
      </c>
      <c r="H123" s="141">
        <v>0</v>
      </c>
      <c r="I123" s="141">
        <v>0</v>
      </c>
      <c r="J123" s="141">
        <v>0</v>
      </c>
      <c r="K123" s="141">
        <v>0</v>
      </c>
      <c r="L123" s="141">
        <v>0</v>
      </c>
      <c r="M123" s="141">
        <v>0</v>
      </c>
      <c r="N123" s="141">
        <v>0</v>
      </c>
      <c r="O123" s="141">
        <v>0</v>
      </c>
      <c r="P123" s="141">
        <v>0</v>
      </c>
    </row>
    <row r="124" spans="1:16" ht="12.75">
      <c r="A124" s="141">
        <v>10</v>
      </c>
      <c r="B124" s="141">
        <v>1999</v>
      </c>
      <c r="C124" s="141" t="s">
        <v>546</v>
      </c>
      <c r="D124" s="141">
        <v>0</v>
      </c>
      <c r="E124" s="141">
        <v>0</v>
      </c>
      <c r="F124" s="141">
        <v>0</v>
      </c>
      <c r="G124" s="141">
        <v>0</v>
      </c>
      <c r="H124" s="141">
        <v>0</v>
      </c>
      <c r="I124" s="141">
        <v>0</v>
      </c>
      <c r="J124" s="141">
        <v>0</v>
      </c>
      <c r="K124" s="141">
        <v>0</v>
      </c>
      <c r="L124" s="141">
        <v>0</v>
      </c>
      <c r="M124" s="141">
        <v>0</v>
      </c>
      <c r="N124" s="141">
        <v>0</v>
      </c>
      <c r="O124" s="141">
        <v>0</v>
      </c>
      <c r="P124" s="141">
        <v>0</v>
      </c>
    </row>
    <row r="125" spans="1:16" ht="12.75">
      <c r="A125" s="141">
        <v>12</v>
      </c>
      <c r="B125" s="141">
        <v>1999</v>
      </c>
      <c r="C125" s="141" t="s">
        <v>547</v>
      </c>
      <c r="D125" s="141">
        <v>99299309</v>
      </c>
      <c r="E125" s="141">
        <v>587851497</v>
      </c>
      <c r="F125" s="141">
        <v>450439071</v>
      </c>
      <c r="G125" s="141">
        <v>242570886</v>
      </c>
      <c r="H125" s="141">
        <v>207868185</v>
      </c>
      <c r="I125" s="141">
        <v>38016647</v>
      </c>
      <c r="J125" s="141">
        <v>119921187</v>
      </c>
      <c r="K125" s="141">
        <v>50918102</v>
      </c>
      <c r="L125" s="141">
        <v>15254865</v>
      </c>
      <c r="M125" s="141">
        <v>17433362</v>
      </c>
      <c r="N125" s="141">
        <v>13258269</v>
      </c>
      <c r="O125" s="141">
        <v>4175093</v>
      </c>
      <c r="P125" s="141">
        <v>262961380</v>
      </c>
    </row>
    <row r="126" spans="1:16" ht="12.75">
      <c r="A126" s="141">
        <v>10</v>
      </c>
      <c r="B126" s="141">
        <v>1999</v>
      </c>
      <c r="C126" s="141" t="s">
        <v>548</v>
      </c>
      <c r="D126" s="141">
        <v>1507956</v>
      </c>
      <c r="E126" s="141">
        <v>10748974</v>
      </c>
      <c r="F126" s="141">
        <v>14550363</v>
      </c>
      <c r="G126" s="141">
        <v>4691190</v>
      </c>
      <c r="H126" s="141">
        <v>9859173</v>
      </c>
      <c r="I126" s="141">
        <v>524832</v>
      </c>
      <c r="J126" s="141">
        <v>2096518</v>
      </c>
      <c r="K126" s="141">
        <v>1394922</v>
      </c>
      <c r="L126" s="141">
        <v>806159</v>
      </c>
      <c r="M126" s="141">
        <v>384921</v>
      </c>
      <c r="N126" s="141">
        <v>363247</v>
      </c>
      <c r="O126" s="141">
        <v>21674</v>
      </c>
      <c r="P126" s="141">
        <v>11275769</v>
      </c>
    </row>
    <row r="127" spans="1:16" ht="12.75">
      <c r="A127" s="141">
        <v>10</v>
      </c>
      <c r="B127" s="141">
        <v>1999</v>
      </c>
      <c r="C127" s="141" t="s">
        <v>451</v>
      </c>
      <c r="D127" s="141">
        <v>454441000</v>
      </c>
      <c r="E127" s="141">
        <v>2123458284</v>
      </c>
      <c r="F127" s="141">
        <v>621689821</v>
      </c>
      <c r="G127" s="141">
        <v>96192387</v>
      </c>
      <c r="H127" s="141">
        <v>525497434</v>
      </c>
      <c r="I127" s="141">
        <v>606038205</v>
      </c>
      <c r="J127" s="141">
        <v>2175481002</v>
      </c>
      <c r="K127" s="141">
        <v>60225437</v>
      </c>
      <c r="L127" s="141">
        <v>23328066</v>
      </c>
      <c r="M127" s="141">
        <v>14032753</v>
      </c>
      <c r="N127" s="141">
        <v>7513227</v>
      </c>
      <c r="O127" s="141">
        <v>6519526</v>
      </c>
      <c r="P127" s="141">
        <v>592242397</v>
      </c>
    </row>
    <row r="128" spans="1:16" ht="12.75">
      <c r="A128" s="141">
        <v>10</v>
      </c>
      <c r="B128" s="141">
        <v>1999</v>
      </c>
      <c r="C128" s="141" t="s">
        <v>452</v>
      </c>
      <c r="D128" s="141">
        <v>6108577</v>
      </c>
      <c r="E128" s="141">
        <v>36341194</v>
      </c>
      <c r="F128" s="141">
        <v>35784789</v>
      </c>
      <c r="G128" s="141">
        <v>11122890</v>
      </c>
      <c r="H128" s="141">
        <v>24661899</v>
      </c>
      <c r="I128" s="141">
        <v>3602882</v>
      </c>
      <c r="J128" s="141">
        <v>10943999</v>
      </c>
      <c r="K128" s="141">
        <v>6277251</v>
      </c>
      <c r="L128" s="141">
        <v>3982087</v>
      </c>
      <c r="M128" s="141">
        <v>2712410</v>
      </c>
      <c r="N128" s="141">
        <v>1951032</v>
      </c>
      <c r="O128" s="141">
        <v>761378</v>
      </c>
      <c r="P128" s="141">
        <v>31700528</v>
      </c>
    </row>
    <row r="129" spans="1:16" ht="12.75">
      <c r="A129" s="141">
        <v>10</v>
      </c>
      <c r="B129" s="141">
        <v>1999</v>
      </c>
      <c r="C129" s="141" t="s">
        <v>453</v>
      </c>
      <c r="D129" s="141">
        <v>7134014</v>
      </c>
      <c r="E129" s="141">
        <v>66044516</v>
      </c>
      <c r="F129" s="141">
        <v>57137248</v>
      </c>
      <c r="G129" s="141">
        <v>21124559</v>
      </c>
      <c r="H129" s="141">
        <v>36012689</v>
      </c>
      <c r="I129" s="141">
        <v>2715673</v>
      </c>
      <c r="J129" s="141">
        <v>10410733</v>
      </c>
      <c r="K129" s="141">
        <v>3781424</v>
      </c>
      <c r="L129" s="141">
        <v>1020916</v>
      </c>
      <c r="M129" s="141">
        <v>545896</v>
      </c>
      <c r="N129" s="141">
        <v>463658</v>
      </c>
      <c r="O129" s="141">
        <v>82238</v>
      </c>
      <c r="P129" s="141">
        <v>39876351</v>
      </c>
    </row>
    <row r="130" spans="1:16" ht="12.75">
      <c r="A130" s="141">
        <v>10</v>
      </c>
      <c r="B130" s="141">
        <v>1999</v>
      </c>
      <c r="C130" s="141" t="s">
        <v>454</v>
      </c>
      <c r="D130" s="141">
        <v>4776656</v>
      </c>
      <c r="E130" s="141">
        <v>45403181</v>
      </c>
      <c r="F130" s="141">
        <v>44495073</v>
      </c>
      <c r="G130" s="141">
        <v>17064594</v>
      </c>
      <c r="H130" s="141">
        <v>27430479</v>
      </c>
      <c r="I130" s="141">
        <v>2165220</v>
      </c>
      <c r="J130" s="141">
        <v>7951611</v>
      </c>
      <c r="K130" s="141">
        <v>4583299</v>
      </c>
      <c r="L130" s="141">
        <v>688574</v>
      </c>
      <c r="M130" s="141">
        <v>136851</v>
      </c>
      <c r="N130" s="141">
        <v>9970</v>
      </c>
      <c r="O130" s="141">
        <v>126881</v>
      </c>
      <c r="P130" s="141">
        <v>32140659</v>
      </c>
    </row>
    <row r="131" spans="1:16" ht="12.75">
      <c r="A131" s="141">
        <v>10</v>
      </c>
      <c r="B131" s="141">
        <v>1999</v>
      </c>
      <c r="C131" s="141" t="s">
        <v>455</v>
      </c>
      <c r="D131" s="141">
        <v>9052430</v>
      </c>
      <c r="E131" s="141">
        <v>77657629</v>
      </c>
      <c r="F131" s="141">
        <v>58027178</v>
      </c>
      <c r="G131" s="141">
        <v>37468832</v>
      </c>
      <c r="H131" s="141">
        <v>20558346</v>
      </c>
      <c r="I131" s="141">
        <v>2857017</v>
      </c>
      <c r="J131" s="141">
        <v>8015275</v>
      </c>
      <c r="K131" s="141">
        <v>4913489</v>
      </c>
      <c r="L131" s="141">
        <v>19091</v>
      </c>
      <c r="M131" s="141">
        <v>15145</v>
      </c>
      <c r="N131" s="141">
        <v>11797</v>
      </c>
      <c r="O131" s="141">
        <v>3348</v>
      </c>
      <c r="P131" s="141">
        <v>25475183</v>
      </c>
    </row>
    <row r="132" spans="1:16" ht="12.75">
      <c r="A132" s="141">
        <v>10</v>
      </c>
      <c r="B132" s="141">
        <v>1999</v>
      </c>
      <c r="C132" s="141" t="s">
        <v>456</v>
      </c>
      <c r="D132" s="141">
        <v>195021355</v>
      </c>
      <c r="E132" s="141">
        <v>1508204977</v>
      </c>
      <c r="F132" s="141">
        <v>819040725</v>
      </c>
      <c r="G132" s="141">
        <v>444916873</v>
      </c>
      <c r="H132" s="141">
        <v>374123852</v>
      </c>
      <c r="I132" s="141">
        <v>167159043</v>
      </c>
      <c r="J132" s="141">
        <v>542565782</v>
      </c>
      <c r="K132" s="141">
        <v>186227589</v>
      </c>
      <c r="L132" s="141">
        <v>49321066</v>
      </c>
      <c r="M132" s="141">
        <v>11837056</v>
      </c>
      <c r="N132" s="141">
        <v>1657188</v>
      </c>
      <c r="O132" s="141">
        <v>10179868</v>
      </c>
      <c r="P132" s="141">
        <v>570531309</v>
      </c>
    </row>
    <row r="133" spans="1:16" ht="12.75">
      <c r="A133" s="141">
        <v>10</v>
      </c>
      <c r="B133" s="141">
        <v>1999</v>
      </c>
      <c r="C133" s="141" t="s">
        <v>457</v>
      </c>
      <c r="D133" s="141">
        <v>3435613</v>
      </c>
      <c r="E133" s="141">
        <v>28812038</v>
      </c>
      <c r="F133" s="141">
        <v>27499187</v>
      </c>
      <c r="G133" s="141">
        <v>13301870</v>
      </c>
      <c r="H133" s="141">
        <v>14197317</v>
      </c>
      <c r="I133" s="141">
        <v>1199627</v>
      </c>
      <c r="J133" s="141">
        <v>3199108</v>
      </c>
      <c r="K133" s="141">
        <v>2099009</v>
      </c>
      <c r="L133" s="141">
        <v>3937862</v>
      </c>
      <c r="M133" s="141">
        <v>1471731</v>
      </c>
      <c r="N133" s="141">
        <v>860579</v>
      </c>
      <c r="O133" s="141">
        <v>611152</v>
      </c>
      <c r="P133" s="141">
        <v>16907478</v>
      </c>
    </row>
    <row r="134" spans="1:16" ht="12.75">
      <c r="A134" s="141">
        <v>10</v>
      </c>
      <c r="B134" s="141">
        <v>1999</v>
      </c>
      <c r="C134" s="141" t="s">
        <v>458</v>
      </c>
      <c r="D134" s="141">
        <v>5616840</v>
      </c>
      <c r="E134" s="141">
        <v>30905722</v>
      </c>
      <c r="F134" s="141">
        <v>32514105</v>
      </c>
      <c r="G134" s="141">
        <v>12559499</v>
      </c>
      <c r="H134" s="141">
        <v>19954606</v>
      </c>
      <c r="I134" s="141">
        <v>1709738</v>
      </c>
      <c r="J134" s="141">
        <v>6795532</v>
      </c>
      <c r="K134" s="141">
        <v>3769771</v>
      </c>
      <c r="L134" s="141">
        <v>913987</v>
      </c>
      <c r="M134" s="141">
        <v>720984</v>
      </c>
      <c r="N134" s="141">
        <v>470799</v>
      </c>
      <c r="O134" s="141">
        <v>250185</v>
      </c>
      <c r="P134" s="141">
        <v>23974562</v>
      </c>
    </row>
    <row r="135" spans="1:16" ht="12.75">
      <c r="A135" s="141">
        <v>10</v>
      </c>
      <c r="B135" s="141">
        <v>1999</v>
      </c>
      <c r="C135" s="141" t="s">
        <v>459</v>
      </c>
      <c r="D135" s="141">
        <v>3</v>
      </c>
      <c r="E135" s="141">
        <v>13</v>
      </c>
      <c r="F135" s="141">
        <v>14</v>
      </c>
      <c r="G135" s="141">
        <v>7</v>
      </c>
      <c r="H135" s="141">
        <v>7</v>
      </c>
      <c r="I135" s="141">
        <v>4</v>
      </c>
      <c r="J135" s="141">
        <v>18</v>
      </c>
      <c r="K135" s="141">
        <v>2</v>
      </c>
      <c r="L135" s="141">
        <v>0</v>
      </c>
      <c r="M135" s="141">
        <v>0</v>
      </c>
      <c r="N135" s="141">
        <v>0</v>
      </c>
      <c r="O135" s="141">
        <v>0</v>
      </c>
      <c r="P135" s="141">
        <v>9</v>
      </c>
    </row>
    <row r="136" spans="1:16" ht="12.75">
      <c r="A136" s="141">
        <v>11</v>
      </c>
      <c r="B136" s="141">
        <v>1999</v>
      </c>
      <c r="C136" s="141" t="s">
        <v>460</v>
      </c>
      <c r="D136" s="141">
        <v>0</v>
      </c>
      <c r="E136" s="141">
        <v>0</v>
      </c>
      <c r="F136" s="141">
        <v>0</v>
      </c>
      <c r="G136" s="141">
        <v>0</v>
      </c>
      <c r="H136" s="141">
        <v>0</v>
      </c>
      <c r="I136" s="141">
        <v>0</v>
      </c>
      <c r="J136" s="141">
        <v>0</v>
      </c>
      <c r="K136" s="141">
        <v>0</v>
      </c>
      <c r="L136" s="141">
        <v>0</v>
      </c>
      <c r="M136" s="141">
        <v>0</v>
      </c>
      <c r="N136" s="141">
        <v>0</v>
      </c>
      <c r="O136" s="141">
        <v>0</v>
      </c>
      <c r="P136" s="141">
        <v>0</v>
      </c>
    </row>
    <row r="137" spans="1:16" ht="12.75">
      <c r="A137" s="141">
        <v>10</v>
      </c>
      <c r="B137" s="141">
        <v>1999</v>
      </c>
      <c r="C137" s="141" t="s">
        <v>461</v>
      </c>
      <c r="D137" s="141">
        <v>0</v>
      </c>
      <c r="E137" s="141">
        <v>0</v>
      </c>
      <c r="F137" s="141">
        <v>0</v>
      </c>
      <c r="G137" s="141">
        <v>0</v>
      </c>
      <c r="H137" s="141">
        <v>0</v>
      </c>
      <c r="I137" s="141">
        <v>0</v>
      </c>
      <c r="J137" s="141">
        <v>0</v>
      </c>
      <c r="K137" s="141">
        <v>0</v>
      </c>
      <c r="L137" s="141">
        <v>0</v>
      </c>
      <c r="M137" s="141">
        <v>0</v>
      </c>
      <c r="N137" s="141">
        <v>0</v>
      </c>
      <c r="O137" s="141">
        <v>0</v>
      </c>
      <c r="P137" s="141">
        <v>0</v>
      </c>
    </row>
    <row r="138" spans="1:16" ht="12.75">
      <c r="A138" s="141">
        <v>12</v>
      </c>
      <c r="B138" s="141">
        <v>1999</v>
      </c>
      <c r="C138" s="141" t="s">
        <v>462</v>
      </c>
      <c r="D138" s="141">
        <v>687094444</v>
      </c>
      <c r="E138" s="141">
        <v>3927576528</v>
      </c>
      <c r="F138" s="141">
        <v>1710738503</v>
      </c>
      <c r="G138" s="141">
        <v>658442701</v>
      </c>
      <c r="H138" s="141">
        <v>1052295802</v>
      </c>
      <c r="I138" s="141">
        <v>787972241</v>
      </c>
      <c r="J138" s="141">
        <v>2767459578</v>
      </c>
      <c r="K138" s="141">
        <v>273272193</v>
      </c>
      <c r="L138" s="141">
        <v>84017808</v>
      </c>
      <c r="M138" s="141">
        <v>31857747</v>
      </c>
      <c r="N138" s="141">
        <v>13301497</v>
      </c>
      <c r="O138" s="141">
        <v>18556250</v>
      </c>
      <c r="P138" s="141">
        <v>1344124245</v>
      </c>
    </row>
    <row r="139" spans="1:16" ht="12.75">
      <c r="A139" s="141">
        <v>10</v>
      </c>
      <c r="B139" s="141">
        <v>1999</v>
      </c>
      <c r="C139" s="141" t="s">
        <v>463</v>
      </c>
      <c r="D139" s="141">
        <v>16361179</v>
      </c>
      <c r="E139" s="141">
        <v>84253711</v>
      </c>
      <c r="F139" s="141">
        <v>78600535</v>
      </c>
      <c r="G139" s="141">
        <v>28316958</v>
      </c>
      <c r="H139" s="141">
        <v>50283577</v>
      </c>
      <c r="I139" s="141">
        <v>4302999</v>
      </c>
      <c r="J139" s="141">
        <v>20935010</v>
      </c>
      <c r="K139" s="141">
        <v>10346180</v>
      </c>
      <c r="L139" s="141">
        <v>4813278</v>
      </c>
      <c r="M139" s="141">
        <v>539362</v>
      </c>
      <c r="N139" s="141">
        <v>77808</v>
      </c>
      <c r="O139" s="141">
        <v>461554</v>
      </c>
      <c r="P139" s="141">
        <v>61091311</v>
      </c>
    </row>
    <row r="140" spans="1:16" ht="12.75">
      <c r="A140" s="141">
        <v>10</v>
      </c>
      <c r="B140" s="141">
        <v>1999</v>
      </c>
      <c r="C140" s="141" t="s">
        <v>464</v>
      </c>
      <c r="D140" s="141">
        <v>2497654</v>
      </c>
      <c r="E140" s="141">
        <v>17274231</v>
      </c>
      <c r="F140" s="141">
        <v>17986471</v>
      </c>
      <c r="G140" s="141">
        <v>7269992</v>
      </c>
      <c r="H140" s="141">
        <v>10716479</v>
      </c>
      <c r="I140" s="141">
        <v>720128</v>
      </c>
      <c r="J140" s="141">
        <v>2500934</v>
      </c>
      <c r="K140" s="141">
        <v>1319699</v>
      </c>
      <c r="L140" s="141">
        <v>631126</v>
      </c>
      <c r="M140" s="141">
        <v>329466</v>
      </c>
      <c r="N140" s="141">
        <v>239654</v>
      </c>
      <c r="O140" s="141">
        <v>89812</v>
      </c>
      <c r="P140" s="141">
        <v>12125990</v>
      </c>
    </row>
    <row r="141" spans="1:16" ht="12.75">
      <c r="A141" s="141">
        <v>10</v>
      </c>
      <c r="B141" s="141">
        <v>1999</v>
      </c>
      <c r="C141" s="141" t="s">
        <v>465</v>
      </c>
      <c r="D141" s="141">
        <v>32333902</v>
      </c>
      <c r="E141" s="141">
        <v>209139630</v>
      </c>
      <c r="F141" s="141">
        <v>169957361</v>
      </c>
      <c r="G141" s="141">
        <v>56467666</v>
      </c>
      <c r="H141" s="141">
        <v>113489695</v>
      </c>
      <c r="I141" s="141">
        <v>18412086</v>
      </c>
      <c r="J141" s="141">
        <v>87471944</v>
      </c>
      <c r="K141" s="141">
        <v>21608522</v>
      </c>
      <c r="L141" s="141">
        <v>3670782</v>
      </c>
      <c r="M141" s="141">
        <v>1323890</v>
      </c>
      <c r="N141" s="141">
        <v>655048</v>
      </c>
      <c r="O141" s="141">
        <v>668842</v>
      </c>
      <c r="P141" s="141">
        <v>135767059</v>
      </c>
    </row>
    <row r="142" spans="1:16" ht="12.75">
      <c r="A142" s="141">
        <v>10</v>
      </c>
      <c r="B142" s="141">
        <v>1999</v>
      </c>
      <c r="C142" s="141" t="s">
        <v>466</v>
      </c>
      <c r="D142" s="141">
        <v>6811079</v>
      </c>
      <c r="E142" s="141">
        <v>38997020</v>
      </c>
      <c r="F142" s="141">
        <v>25995761</v>
      </c>
      <c r="G142" s="141">
        <v>13541060</v>
      </c>
      <c r="H142" s="141">
        <v>12454701</v>
      </c>
      <c r="I142" s="141">
        <v>4564827</v>
      </c>
      <c r="J142" s="141">
        <v>22077375</v>
      </c>
      <c r="K142" s="141">
        <v>9054035</v>
      </c>
      <c r="L142" s="141">
        <v>82326430</v>
      </c>
      <c r="M142" s="141">
        <v>5829217</v>
      </c>
      <c r="N142" s="141">
        <v>376132</v>
      </c>
      <c r="O142" s="141">
        <v>5453085</v>
      </c>
      <c r="P142" s="141">
        <v>26961821</v>
      </c>
    </row>
    <row r="143" spans="1:16" ht="12.75">
      <c r="A143" s="141">
        <v>10</v>
      </c>
      <c r="B143" s="141">
        <v>1999</v>
      </c>
      <c r="C143" s="141" t="s">
        <v>467</v>
      </c>
      <c r="D143" s="141">
        <v>19069163</v>
      </c>
      <c r="E143" s="141">
        <v>126638852</v>
      </c>
      <c r="F143" s="141">
        <v>106403497</v>
      </c>
      <c r="G143" s="141">
        <v>42881674</v>
      </c>
      <c r="H143" s="141">
        <v>63521823</v>
      </c>
      <c r="I143" s="141">
        <v>5807730</v>
      </c>
      <c r="J143" s="141">
        <v>22705590</v>
      </c>
      <c r="K143" s="141">
        <v>13181794</v>
      </c>
      <c r="L143" s="141">
        <v>847345</v>
      </c>
      <c r="M143" s="141">
        <v>748404</v>
      </c>
      <c r="N143" s="141">
        <v>424606</v>
      </c>
      <c r="O143" s="141">
        <v>323798</v>
      </c>
      <c r="P143" s="141">
        <v>77027415</v>
      </c>
    </row>
    <row r="144" spans="1:16" ht="12.75">
      <c r="A144" s="141">
        <v>10</v>
      </c>
      <c r="B144" s="141">
        <v>1999</v>
      </c>
      <c r="C144" s="141" t="s">
        <v>468</v>
      </c>
      <c r="D144" s="141">
        <v>6383601</v>
      </c>
      <c r="E144" s="141">
        <v>51703681</v>
      </c>
      <c r="F144" s="141">
        <v>40024771</v>
      </c>
      <c r="G144" s="141">
        <v>19767950</v>
      </c>
      <c r="H144" s="141">
        <v>20256821</v>
      </c>
      <c r="I144" s="141">
        <v>1265667</v>
      </c>
      <c r="J144" s="141">
        <v>4017711</v>
      </c>
      <c r="K144" s="141">
        <v>1625714</v>
      </c>
      <c r="L144" s="141">
        <v>757598</v>
      </c>
      <c r="M144" s="141">
        <v>881490</v>
      </c>
      <c r="N144" s="141">
        <v>657121</v>
      </c>
      <c r="O144" s="141">
        <v>224369</v>
      </c>
      <c r="P144" s="141">
        <v>22106904</v>
      </c>
    </row>
    <row r="145" spans="1:16" ht="12.75">
      <c r="A145" s="141">
        <v>10</v>
      </c>
      <c r="B145" s="141">
        <v>1999</v>
      </c>
      <c r="C145" s="141" t="s">
        <v>469</v>
      </c>
      <c r="D145" s="141">
        <v>146012</v>
      </c>
      <c r="E145" s="141">
        <v>715549</v>
      </c>
      <c r="F145" s="141">
        <v>717815</v>
      </c>
      <c r="G145" s="141">
        <v>193083</v>
      </c>
      <c r="H145" s="141">
        <v>524732</v>
      </c>
      <c r="I145" s="141">
        <v>99509</v>
      </c>
      <c r="J145" s="141">
        <v>559557</v>
      </c>
      <c r="K145" s="141">
        <v>181776</v>
      </c>
      <c r="L145" s="141">
        <v>108981</v>
      </c>
      <c r="M145" s="141">
        <v>95145</v>
      </c>
      <c r="N145" s="141">
        <v>81522</v>
      </c>
      <c r="O145" s="141">
        <v>13623</v>
      </c>
      <c r="P145" s="141">
        <v>720131</v>
      </c>
    </row>
    <row r="146" spans="1:16" ht="12.75">
      <c r="A146" s="141">
        <v>10</v>
      </c>
      <c r="B146" s="141">
        <v>1999</v>
      </c>
      <c r="C146" s="141" t="s">
        <v>470</v>
      </c>
      <c r="D146" s="141">
        <v>2661788</v>
      </c>
      <c r="E146" s="141">
        <v>19469472</v>
      </c>
      <c r="F146" s="141">
        <v>26272766</v>
      </c>
      <c r="G146" s="141">
        <v>16652252</v>
      </c>
      <c r="H146" s="141">
        <v>9620514</v>
      </c>
      <c r="I146" s="141">
        <v>622519</v>
      </c>
      <c r="J146" s="141">
        <v>2312287</v>
      </c>
      <c r="K146" s="141">
        <v>4115055</v>
      </c>
      <c r="L146" s="141">
        <v>403686</v>
      </c>
      <c r="M146" s="141">
        <v>698182</v>
      </c>
      <c r="N146" s="141">
        <v>693358</v>
      </c>
      <c r="O146" s="141">
        <v>4824</v>
      </c>
      <c r="P146" s="141">
        <v>13740393</v>
      </c>
    </row>
    <row r="147" spans="1:16" ht="12.75">
      <c r="A147" s="141">
        <v>10</v>
      </c>
      <c r="B147" s="141">
        <v>1999</v>
      </c>
      <c r="C147" s="141" t="s">
        <v>471</v>
      </c>
      <c r="D147" s="141">
        <v>1493729</v>
      </c>
      <c r="E147" s="141">
        <v>7897350</v>
      </c>
      <c r="F147" s="141">
        <v>8500248</v>
      </c>
      <c r="G147" s="141">
        <v>3364452</v>
      </c>
      <c r="H147" s="141">
        <v>5135796</v>
      </c>
      <c r="I147" s="141">
        <v>211726</v>
      </c>
      <c r="J147" s="141">
        <v>1293597</v>
      </c>
      <c r="K147" s="141">
        <v>789500</v>
      </c>
      <c r="L147" s="141">
        <v>602348</v>
      </c>
      <c r="M147" s="141">
        <v>529763</v>
      </c>
      <c r="N147" s="141">
        <v>443555</v>
      </c>
      <c r="O147" s="141">
        <v>86208</v>
      </c>
      <c r="P147" s="141">
        <v>6011504</v>
      </c>
    </row>
    <row r="148" spans="1:16" ht="12.75">
      <c r="A148" s="141">
        <v>10</v>
      </c>
      <c r="B148" s="141">
        <v>1999</v>
      </c>
      <c r="C148" s="141" t="s">
        <v>472</v>
      </c>
      <c r="D148" s="141">
        <v>13875078</v>
      </c>
      <c r="E148" s="141">
        <v>108073197</v>
      </c>
      <c r="F148" s="141">
        <v>70082173</v>
      </c>
      <c r="G148" s="141">
        <v>36105460</v>
      </c>
      <c r="H148" s="141">
        <v>33976713</v>
      </c>
      <c r="I148" s="141">
        <v>2654834</v>
      </c>
      <c r="J148" s="141">
        <v>10223034</v>
      </c>
      <c r="K148" s="141">
        <v>5442324</v>
      </c>
      <c r="L148" s="141">
        <v>723926</v>
      </c>
      <c r="M148" s="141">
        <v>1154356</v>
      </c>
      <c r="N148" s="141">
        <v>1063865</v>
      </c>
      <c r="O148" s="141">
        <v>90491</v>
      </c>
      <c r="P148" s="141">
        <v>39509528</v>
      </c>
    </row>
    <row r="149" spans="1:16" ht="12.75">
      <c r="A149" s="141">
        <v>10</v>
      </c>
      <c r="B149" s="141">
        <v>1999</v>
      </c>
      <c r="C149" s="141" t="s">
        <v>473</v>
      </c>
      <c r="D149" s="141">
        <v>3069</v>
      </c>
      <c r="E149" s="141">
        <v>17831</v>
      </c>
      <c r="F149" s="141">
        <v>32720</v>
      </c>
      <c r="G149" s="141">
        <v>12660</v>
      </c>
      <c r="H149" s="141">
        <v>20060</v>
      </c>
      <c r="I149" s="141">
        <v>0</v>
      </c>
      <c r="J149" s="141">
        <v>0</v>
      </c>
      <c r="K149" s="141">
        <v>0</v>
      </c>
      <c r="L149" s="141">
        <v>920183</v>
      </c>
      <c r="M149" s="141">
        <v>1007269</v>
      </c>
      <c r="N149" s="141">
        <v>892246</v>
      </c>
      <c r="O149" s="141">
        <v>115023</v>
      </c>
      <c r="P149" s="141">
        <v>135083</v>
      </c>
    </row>
    <row r="150" spans="1:16" ht="12.75">
      <c r="A150" s="141">
        <v>10</v>
      </c>
      <c r="B150" s="141">
        <v>1999</v>
      </c>
      <c r="C150" s="141" t="s">
        <v>474</v>
      </c>
      <c r="D150" s="141">
        <v>3623849</v>
      </c>
      <c r="E150" s="141">
        <v>18880975</v>
      </c>
      <c r="F150" s="141">
        <v>17293767</v>
      </c>
      <c r="G150" s="141">
        <v>6530151</v>
      </c>
      <c r="H150" s="141">
        <v>10763616</v>
      </c>
      <c r="I150" s="141">
        <v>1095198</v>
      </c>
      <c r="J150" s="141">
        <v>4755944</v>
      </c>
      <c r="K150" s="141">
        <v>1689118</v>
      </c>
      <c r="L150" s="141">
        <v>844889</v>
      </c>
      <c r="M150" s="141">
        <v>198649</v>
      </c>
      <c r="N150" s="141">
        <v>93038</v>
      </c>
      <c r="O150" s="141">
        <v>105611</v>
      </c>
      <c r="P150" s="141">
        <v>12558345</v>
      </c>
    </row>
    <row r="151" spans="1:16" ht="12.75">
      <c r="A151" s="141">
        <v>10</v>
      </c>
      <c r="B151" s="141">
        <v>1999</v>
      </c>
      <c r="C151" s="141" t="s">
        <v>475</v>
      </c>
      <c r="D151" s="141">
        <v>19438395</v>
      </c>
      <c r="E151" s="141">
        <v>99258995</v>
      </c>
      <c r="F151" s="141">
        <v>68850716</v>
      </c>
      <c r="G151" s="141">
        <v>34008922</v>
      </c>
      <c r="H151" s="141">
        <v>34841794</v>
      </c>
      <c r="I151" s="141">
        <v>5457969</v>
      </c>
      <c r="J151" s="141">
        <v>19315004</v>
      </c>
      <c r="K151" s="141">
        <v>8501895</v>
      </c>
      <c r="L151" s="141">
        <v>811217</v>
      </c>
      <c r="M151" s="141">
        <v>449011</v>
      </c>
      <c r="N151" s="141">
        <v>333474</v>
      </c>
      <c r="O151" s="141">
        <v>115537</v>
      </c>
      <c r="P151" s="141">
        <v>43459226</v>
      </c>
    </row>
    <row r="152" spans="1:16" ht="12.75">
      <c r="A152" s="141">
        <v>12</v>
      </c>
      <c r="B152" s="141">
        <v>1999</v>
      </c>
      <c r="C152" s="141" t="s">
        <v>476</v>
      </c>
      <c r="D152" s="141">
        <v>124698498</v>
      </c>
      <c r="E152" s="141">
        <v>782320494</v>
      </c>
      <c r="F152" s="141">
        <v>630718601</v>
      </c>
      <c r="G152" s="141">
        <v>265112280</v>
      </c>
      <c r="H152" s="141">
        <v>365606321</v>
      </c>
      <c r="I152" s="141">
        <v>45215192</v>
      </c>
      <c r="J152" s="141">
        <v>198167987</v>
      </c>
      <c r="K152" s="141">
        <v>77855612</v>
      </c>
      <c r="L152" s="141">
        <v>97461789</v>
      </c>
      <c r="M152" s="141">
        <v>13784204</v>
      </c>
      <c r="N152" s="141">
        <v>6031427</v>
      </c>
      <c r="O152" s="141">
        <v>7752777</v>
      </c>
      <c r="P152" s="141">
        <v>451214710</v>
      </c>
    </row>
    <row r="153" spans="1:16" ht="12.75">
      <c r="A153" s="141">
        <v>10</v>
      </c>
      <c r="B153" s="141">
        <v>1999</v>
      </c>
      <c r="C153" s="141" t="s">
        <v>477</v>
      </c>
      <c r="D153" s="141">
        <v>0</v>
      </c>
      <c r="E153" s="141">
        <v>0</v>
      </c>
      <c r="F153" s="141">
        <v>0</v>
      </c>
      <c r="G153" s="141">
        <v>0</v>
      </c>
      <c r="H153" s="141">
        <v>0</v>
      </c>
      <c r="I153" s="141">
        <v>0</v>
      </c>
      <c r="J153" s="141">
        <v>0</v>
      </c>
      <c r="K153" s="141">
        <v>0</v>
      </c>
      <c r="L153" s="141">
        <v>0</v>
      </c>
      <c r="M153" s="141">
        <v>0</v>
      </c>
      <c r="N153" s="141">
        <v>0</v>
      </c>
      <c r="O153" s="141">
        <v>0</v>
      </c>
      <c r="P153" s="141">
        <v>0</v>
      </c>
    </row>
    <row r="154" spans="1:16" ht="12.75">
      <c r="A154" s="141">
        <v>10</v>
      </c>
      <c r="B154" s="141">
        <v>1999</v>
      </c>
      <c r="C154" s="141" t="s">
        <v>478</v>
      </c>
      <c r="D154" s="141">
        <v>2259095</v>
      </c>
      <c r="E154" s="141">
        <v>15383280</v>
      </c>
      <c r="F154" s="141">
        <v>18130930</v>
      </c>
      <c r="G154" s="141">
        <v>10746222</v>
      </c>
      <c r="H154" s="141">
        <v>7384708</v>
      </c>
      <c r="I154" s="141">
        <v>206841</v>
      </c>
      <c r="J154" s="141">
        <v>854754</v>
      </c>
      <c r="K154" s="141">
        <v>1166263</v>
      </c>
      <c r="L154" s="141">
        <v>1083142</v>
      </c>
      <c r="M154" s="141">
        <v>1325213</v>
      </c>
      <c r="N154" s="141">
        <v>707859</v>
      </c>
      <c r="O154" s="141">
        <v>617354</v>
      </c>
      <c r="P154" s="141">
        <v>9168325</v>
      </c>
    </row>
    <row r="155" spans="1:16" ht="12.75">
      <c r="A155" s="141">
        <v>10</v>
      </c>
      <c r="B155" s="141">
        <v>1999</v>
      </c>
      <c r="C155" s="141" t="s">
        <v>479</v>
      </c>
      <c r="D155" s="141">
        <v>42</v>
      </c>
      <c r="E155" s="141">
        <v>255</v>
      </c>
      <c r="F155" s="141">
        <v>585</v>
      </c>
      <c r="G155" s="141">
        <v>57</v>
      </c>
      <c r="H155" s="141">
        <v>528</v>
      </c>
      <c r="I155" s="141">
        <v>0</v>
      </c>
      <c r="J155" s="141">
        <v>0</v>
      </c>
      <c r="K155" s="141">
        <v>0</v>
      </c>
      <c r="L155" s="141">
        <v>0</v>
      </c>
      <c r="M155" s="141">
        <v>0</v>
      </c>
      <c r="N155" s="141">
        <v>0</v>
      </c>
      <c r="O155" s="141">
        <v>0</v>
      </c>
      <c r="P155" s="141">
        <v>528</v>
      </c>
    </row>
    <row r="156" spans="1:16" ht="12.75">
      <c r="A156" s="141">
        <v>10</v>
      </c>
      <c r="B156" s="141">
        <v>1999</v>
      </c>
      <c r="C156" s="141" t="s">
        <v>480</v>
      </c>
      <c r="D156" s="141">
        <v>897899</v>
      </c>
      <c r="E156" s="141">
        <v>3725189</v>
      </c>
      <c r="F156" s="141">
        <v>3653911</v>
      </c>
      <c r="G156" s="141">
        <v>800382</v>
      </c>
      <c r="H156" s="141">
        <v>2853529</v>
      </c>
      <c r="I156" s="141">
        <v>104592</v>
      </c>
      <c r="J156" s="141">
        <v>242229</v>
      </c>
      <c r="K156" s="141">
        <v>64361</v>
      </c>
      <c r="L156" s="141">
        <v>43087</v>
      </c>
      <c r="M156" s="141">
        <v>34583</v>
      </c>
      <c r="N156" s="141">
        <v>29109</v>
      </c>
      <c r="O156" s="141">
        <v>5474</v>
      </c>
      <c r="P156" s="141">
        <v>2923364</v>
      </c>
    </row>
    <row r="157" spans="1:16" ht="12.75">
      <c r="A157" s="141">
        <v>10</v>
      </c>
      <c r="B157" s="141">
        <v>1999</v>
      </c>
      <c r="C157" s="141" t="s">
        <v>481</v>
      </c>
      <c r="D157" s="141">
        <v>262</v>
      </c>
      <c r="E157" s="141">
        <v>1825</v>
      </c>
      <c r="F157" s="141">
        <v>6236</v>
      </c>
      <c r="G157" s="141">
        <v>906</v>
      </c>
      <c r="H157" s="141">
        <v>5330</v>
      </c>
      <c r="I157" s="141">
        <v>0</v>
      </c>
      <c r="J157" s="141">
        <v>0</v>
      </c>
      <c r="K157" s="141">
        <v>0</v>
      </c>
      <c r="L157" s="141">
        <v>0</v>
      </c>
      <c r="M157" s="141">
        <v>0</v>
      </c>
      <c r="N157" s="141">
        <v>0</v>
      </c>
      <c r="O157" s="141">
        <v>0</v>
      </c>
      <c r="P157" s="141">
        <v>5330</v>
      </c>
    </row>
    <row r="158" spans="1:16" ht="12.75">
      <c r="A158" s="141">
        <v>10</v>
      </c>
      <c r="B158" s="141">
        <v>1999</v>
      </c>
      <c r="C158" s="141" t="s">
        <v>482</v>
      </c>
      <c r="D158" s="141">
        <v>231998</v>
      </c>
      <c r="E158" s="141">
        <v>1102817</v>
      </c>
      <c r="F158" s="141">
        <v>3235665</v>
      </c>
      <c r="G158" s="141">
        <v>1001564</v>
      </c>
      <c r="H158" s="141">
        <v>2234101</v>
      </c>
      <c r="I158" s="141">
        <v>317171</v>
      </c>
      <c r="J158" s="141">
        <v>482244</v>
      </c>
      <c r="K158" s="141">
        <v>513836</v>
      </c>
      <c r="L158" s="141">
        <v>10086</v>
      </c>
      <c r="M158" s="141">
        <v>1443</v>
      </c>
      <c r="N158" s="141">
        <v>0</v>
      </c>
      <c r="O158" s="141">
        <v>1443</v>
      </c>
      <c r="P158" s="141">
        <v>2749380</v>
      </c>
    </row>
    <row r="159" spans="1:16" ht="12.75">
      <c r="A159" s="141">
        <v>10</v>
      </c>
      <c r="B159" s="141">
        <v>1999</v>
      </c>
      <c r="C159" s="141" t="s">
        <v>483</v>
      </c>
      <c r="D159" s="141">
        <v>295773</v>
      </c>
      <c r="E159" s="141">
        <v>1024195</v>
      </c>
      <c r="F159" s="141">
        <v>1446120</v>
      </c>
      <c r="G159" s="141">
        <v>1028825</v>
      </c>
      <c r="H159" s="141">
        <v>417295</v>
      </c>
      <c r="I159" s="141">
        <v>151177</v>
      </c>
      <c r="J159" s="141">
        <v>681550</v>
      </c>
      <c r="K159" s="141">
        <v>464733</v>
      </c>
      <c r="L159" s="141">
        <v>271095</v>
      </c>
      <c r="M159" s="141">
        <v>84206</v>
      </c>
      <c r="N159" s="141">
        <v>50319</v>
      </c>
      <c r="O159" s="141">
        <v>33887</v>
      </c>
      <c r="P159" s="141">
        <v>915915</v>
      </c>
    </row>
    <row r="160" spans="1:16" ht="12.75">
      <c r="A160" s="141">
        <v>10</v>
      </c>
      <c r="B160" s="141">
        <v>1999</v>
      </c>
      <c r="C160" s="141" t="s">
        <v>484</v>
      </c>
      <c r="D160" s="141">
        <v>25406735</v>
      </c>
      <c r="E160" s="141">
        <v>121162646</v>
      </c>
      <c r="F160" s="141">
        <v>138170991</v>
      </c>
      <c r="G160" s="141">
        <v>61184991</v>
      </c>
      <c r="H160" s="141">
        <v>76986000</v>
      </c>
      <c r="I160" s="141">
        <v>4540947</v>
      </c>
      <c r="J160" s="141">
        <v>17664298</v>
      </c>
      <c r="K160" s="141">
        <v>19499473</v>
      </c>
      <c r="L160" s="141">
        <v>5205329</v>
      </c>
      <c r="M160" s="141">
        <v>4119584</v>
      </c>
      <c r="N160" s="141">
        <v>3468918</v>
      </c>
      <c r="O160" s="141">
        <v>650666</v>
      </c>
      <c r="P160" s="141">
        <v>97136139</v>
      </c>
    </row>
    <row r="161" spans="1:16" ht="12.75">
      <c r="A161" s="141">
        <v>10</v>
      </c>
      <c r="B161" s="141">
        <v>1999</v>
      </c>
      <c r="C161" s="141" t="s">
        <v>485</v>
      </c>
      <c r="D161" s="141">
        <v>0</v>
      </c>
      <c r="E161" s="141">
        <v>0</v>
      </c>
      <c r="F161" s="141">
        <v>0</v>
      </c>
      <c r="G161" s="141">
        <v>0</v>
      </c>
      <c r="H161" s="141">
        <v>0</v>
      </c>
      <c r="I161" s="141">
        <v>0</v>
      </c>
      <c r="J161" s="141">
        <v>0</v>
      </c>
      <c r="K161" s="141">
        <v>0</v>
      </c>
      <c r="L161" s="141">
        <v>0</v>
      </c>
      <c r="M161" s="141">
        <v>0</v>
      </c>
      <c r="N161" s="141">
        <v>0</v>
      </c>
      <c r="O161" s="141">
        <v>0</v>
      </c>
      <c r="P161" s="141">
        <v>0</v>
      </c>
    </row>
    <row r="162" spans="1:16" ht="12.75">
      <c r="A162" s="141">
        <v>10</v>
      </c>
      <c r="B162" s="141">
        <v>1999</v>
      </c>
      <c r="C162" s="141" t="s">
        <v>486</v>
      </c>
      <c r="D162" s="141">
        <v>19335184</v>
      </c>
      <c r="E162" s="141">
        <v>91437033</v>
      </c>
      <c r="F162" s="141">
        <v>72010638</v>
      </c>
      <c r="G162" s="141">
        <v>13258310</v>
      </c>
      <c r="H162" s="141">
        <v>58752328</v>
      </c>
      <c r="I162" s="141">
        <v>17729529</v>
      </c>
      <c r="J162" s="141">
        <v>61203679</v>
      </c>
      <c r="K162" s="141">
        <v>6322444</v>
      </c>
      <c r="L162" s="141">
        <v>165177</v>
      </c>
      <c r="M162" s="141">
        <v>113224</v>
      </c>
      <c r="N162" s="141">
        <v>71452</v>
      </c>
      <c r="O162" s="141">
        <v>41772</v>
      </c>
      <c r="P162" s="141">
        <v>65116544</v>
      </c>
    </row>
    <row r="163" spans="1:16" ht="12.75">
      <c r="A163" s="141">
        <v>10</v>
      </c>
      <c r="B163" s="141">
        <v>1999</v>
      </c>
      <c r="C163" s="141" t="s">
        <v>487</v>
      </c>
      <c r="D163" s="141">
        <v>30508857</v>
      </c>
      <c r="E163" s="141">
        <v>248424949</v>
      </c>
      <c r="F163" s="141">
        <v>191535373</v>
      </c>
      <c r="G163" s="141">
        <v>143706979</v>
      </c>
      <c r="H163" s="141">
        <v>47828394</v>
      </c>
      <c r="I163" s="141">
        <v>3745451</v>
      </c>
      <c r="J163" s="141">
        <v>7669116</v>
      </c>
      <c r="K163" s="141">
        <v>11247864</v>
      </c>
      <c r="L163" s="141">
        <v>11907252</v>
      </c>
      <c r="M163" s="141">
        <v>8544248</v>
      </c>
      <c r="N163" s="141">
        <v>6330549</v>
      </c>
      <c r="O163" s="141">
        <v>2213699</v>
      </c>
      <c r="P163" s="141">
        <v>61289957</v>
      </c>
    </row>
    <row r="164" spans="1:16" ht="12.75">
      <c r="A164" s="141">
        <v>10</v>
      </c>
      <c r="B164" s="141">
        <v>1999</v>
      </c>
      <c r="C164" s="141" t="s">
        <v>488</v>
      </c>
      <c r="D164" s="141">
        <v>5899151</v>
      </c>
      <c r="E164" s="141">
        <v>34010076</v>
      </c>
      <c r="F164" s="141">
        <v>23159539</v>
      </c>
      <c r="G164" s="141">
        <v>16898769</v>
      </c>
      <c r="H164" s="141">
        <v>6260770</v>
      </c>
      <c r="I164" s="141">
        <v>2993924</v>
      </c>
      <c r="J164" s="141">
        <v>9836569</v>
      </c>
      <c r="K164" s="141">
        <v>5642140</v>
      </c>
      <c r="L164" s="141">
        <v>1585113</v>
      </c>
      <c r="M164" s="141">
        <v>978440</v>
      </c>
      <c r="N164" s="141">
        <v>780301</v>
      </c>
      <c r="O164" s="141">
        <v>198139</v>
      </c>
      <c r="P164" s="141">
        <v>12101049</v>
      </c>
    </row>
    <row r="165" spans="1:16" ht="12.75">
      <c r="A165" s="141">
        <v>10</v>
      </c>
      <c r="B165" s="141">
        <v>1999</v>
      </c>
      <c r="C165" s="141" t="s">
        <v>489</v>
      </c>
      <c r="D165" s="141">
        <v>42852564</v>
      </c>
      <c r="E165" s="141">
        <v>266377052</v>
      </c>
      <c r="F165" s="141">
        <v>181532845</v>
      </c>
      <c r="G165" s="141">
        <v>40208467</v>
      </c>
      <c r="H165" s="141">
        <v>141324378</v>
      </c>
      <c r="I165" s="141">
        <v>28842104</v>
      </c>
      <c r="J165" s="141">
        <v>107381817</v>
      </c>
      <c r="K165" s="141">
        <v>11486495</v>
      </c>
      <c r="L165" s="141">
        <v>22464408</v>
      </c>
      <c r="M165" s="141">
        <v>22549418</v>
      </c>
      <c r="N165" s="141">
        <v>21656336</v>
      </c>
      <c r="O165" s="141">
        <v>893082</v>
      </c>
      <c r="P165" s="141">
        <v>153703955</v>
      </c>
    </row>
    <row r="166" spans="1:16" ht="12.75">
      <c r="A166" s="141">
        <v>10</v>
      </c>
      <c r="B166" s="141">
        <v>1999</v>
      </c>
      <c r="C166" s="141" t="s">
        <v>490</v>
      </c>
      <c r="D166" s="141">
        <v>0</v>
      </c>
      <c r="E166" s="141">
        <v>0</v>
      </c>
      <c r="F166" s="141">
        <v>0</v>
      </c>
      <c r="G166" s="141">
        <v>0</v>
      </c>
      <c r="H166" s="141">
        <v>0</v>
      </c>
      <c r="I166" s="141">
        <v>0</v>
      </c>
      <c r="J166" s="141">
        <v>0</v>
      </c>
      <c r="K166" s="141">
        <v>0</v>
      </c>
      <c r="L166" s="141">
        <v>0</v>
      </c>
      <c r="M166" s="141">
        <v>0</v>
      </c>
      <c r="N166" s="141">
        <v>0</v>
      </c>
      <c r="O166" s="141">
        <v>0</v>
      </c>
      <c r="P166" s="141">
        <v>0</v>
      </c>
    </row>
    <row r="167" spans="1:16" ht="12.75">
      <c r="A167" s="141">
        <v>10</v>
      </c>
      <c r="B167" s="141">
        <v>1999</v>
      </c>
      <c r="C167" s="141" t="s">
        <v>491</v>
      </c>
      <c r="D167" s="141">
        <v>1</v>
      </c>
      <c r="E167" s="141">
        <v>2</v>
      </c>
      <c r="F167" s="141">
        <v>3</v>
      </c>
      <c r="G167" s="141">
        <v>1</v>
      </c>
      <c r="H167" s="141">
        <v>2</v>
      </c>
      <c r="I167" s="141">
        <v>0</v>
      </c>
      <c r="J167" s="141">
        <v>0</v>
      </c>
      <c r="K167" s="141">
        <v>0</v>
      </c>
      <c r="L167" s="141">
        <v>0</v>
      </c>
      <c r="M167" s="141">
        <v>0</v>
      </c>
      <c r="N167" s="141">
        <v>0</v>
      </c>
      <c r="O167" s="141">
        <v>0</v>
      </c>
      <c r="P167" s="141">
        <v>2</v>
      </c>
    </row>
    <row r="168" spans="1:16" ht="12.75">
      <c r="A168" s="141">
        <v>10</v>
      </c>
      <c r="B168" s="141">
        <v>1999</v>
      </c>
      <c r="C168" s="141" t="s">
        <v>492</v>
      </c>
      <c r="D168" s="141">
        <v>18375544</v>
      </c>
      <c r="E168" s="141">
        <v>120696137</v>
      </c>
      <c r="F168" s="141">
        <v>88581326</v>
      </c>
      <c r="G168" s="141">
        <v>43782468</v>
      </c>
      <c r="H168" s="141">
        <v>44798858</v>
      </c>
      <c r="I168" s="141">
        <v>19839373</v>
      </c>
      <c r="J168" s="141">
        <v>77887339</v>
      </c>
      <c r="K168" s="141">
        <v>31046325</v>
      </c>
      <c r="L168" s="141">
        <v>8871049</v>
      </c>
      <c r="M168" s="141">
        <v>5136207</v>
      </c>
      <c r="N168" s="141">
        <v>4027326</v>
      </c>
      <c r="O168" s="141">
        <v>1108881</v>
      </c>
      <c r="P168" s="141">
        <v>76954064</v>
      </c>
    </row>
    <row r="169" spans="1:16" ht="12.75">
      <c r="A169" s="141">
        <v>10</v>
      </c>
      <c r="B169" s="141">
        <v>1999</v>
      </c>
      <c r="C169" s="141" t="s">
        <v>493</v>
      </c>
      <c r="D169" s="141">
        <v>34985</v>
      </c>
      <c r="E169" s="141">
        <v>241828</v>
      </c>
      <c r="F169" s="141">
        <v>914067</v>
      </c>
      <c r="G169" s="141">
        <v>923984</v>
      </c>
      <c r="H169" s="141">
        <v>-9917</v>
      </c>
      <c r="I169" s="141">
        <v>44560</v>
      </c>
      <c r="J169" s="141">
        <v>222802</v>
      </c>
      <c r="K169" s="141">
        <v>220574</v>
      </c>
      <c r="L169" s="141">
        <v>0</v>
      </c>
      <c r="M169" s="141">
        <v>0</v>
      </c>
      <c r="N169" s="141">
        <v>0</v>
      </c>
      <c r="O169" s="141">
        <v>0</v>
      </c>
      <c r="P169" s="141">
        <v>210657</v>
      </c>
    </row>
    <row r="170" spans="1:16" ht="12.75">
      <c r="A170" s="141">
        <v>10</v>
      </c>
      <c r="B170" s="141">
        <v>1999</v>
      </c>
      <c r="C170" s="141" t="s">
        <v>494</v>
      </c>
      <c r="D170" s="141">
        <v>292485</v>
      </c>
      <c r="E170" s="141">
        <v>1111696</v>
      </c>
      <c r="F170" s="141">
        <v>1234856</v>
      </c>
      <c r="G170" s="141">
        <v>180144</v>
      </c>
      <c r="H170" s="141">
        <v>1054712</v>
      </c>
      <c r="I170" s="141">
        <v>29402</v>
      </c>
      <c r="J170" s="141">
        <v>95482</v>
      </c>
      <c r="K170" s="141">
        <v>92394</v>
      </c>
      <c r="L170" s="141">
        <v>10272</v>
      </c>
      <c r="M170" s="141">
        <v>14040</v>
      </c>
      <c r="N170" s="141">
        <v>10606</v>
      </c>
      <c r="O170" s="141">
        <v>3434</v>
      </c>
      <c r="P170" s="141">
        <v>1150540</v>
      </c>
    </row>
    <row r="171" spans="1:16" ht="12.75">
      <c r="A171" s="141">
        <v>10</v>
      </c>
      <c r="B171" s="141">
        <v>1999</v>
      </c>
      <c r="C171" s="141" t="s">
        <v>495</v>
      </c>
      <c r="D171" s="141">
        <v>4295574</v>
      </c>
      <c r="E171" s="141">
        <v>22434638</v>
      </c>
      <c r="F171" s="141">
        <v>18984997</v>
      </c>
      <c r="G171" s="141">
        <v>5881872</v>
      </c>
      <c r="H171" s="141">
        <v>13103125</v>
      </c>
      <c r="I171" s="141">
        <v>2067858</v>
      </c>
      <c r="J171" s="141">
        <v>6887174</v>
      </c>
      <c r="K171" s="141">
        <v>1957306</v>
      </c>
      <c r="L171" s="141">
        <v>4067080</v>
      </c>
      <c r="M171" s="141">
        <v>1406402</v>
      </c>
      <c r="N171" s="141">
        <v>738984</v>
      </c>
      <c r="O171" s="141">
        <v>667418</v>
      </c>
      <c r="P171" s="141">
        <v>15727849</v>
      </c>
    </row>
    <row r="172" spans="1:16" ht="12.75">
      <c r="A172" s="141">
        <v>10</v>
      </c>
      <c r="B172" s="141">
        <v>1999</v>
      </c>
      <c r="C172" s="141" t="s">
        <v>496</v>
      </c>
      <c r="D172" s="141">
        <v>466</v>
      </c>
      <c r="E172" s="141">
        <v>2145</v>
      </c>
      <c r="F172" s="141">
        <v>4811</v>
      </c>
      <c r="G172" s="141">
        <v>528</v>
      </c>
      <c r="H172" s="141">
        <v>4283</v>
      </c>
      <c r="I172" s="141">
        <v>0</v>
      </c>
      <c r="J172" s="141">
        <v>0</v>
      </c>
      <c r="K172" s="141">
        <v>0</v>
      </c>
      <c r="L172" s="141">
        <v>0</v>
      </c>
      <c r="M172" s="141">
        <v>0</v>
      </c>
      <c r="N172" s="141">
        <v>0</v>
      </c>
      <c r="O172" s="141">
        <v>0</v>
      </c>
      <c r="P172" s="141">
        <v>4283</v>
      </c>
    </row>
    <row r="173" spans="1:16" ht="12.75">
      <c r="A173" s="141">
        <v>10</v>
      </c>
      <c r="B173" s="141">
        <v>1999</v>
      </c>
      <c r="C173" s="141" t="s">
        <v>497</v>
      </c>
      <c r="D173" s="141">
        <v>115859</v>
      </c>
      <c r="E173" s="141">
        <v>558772</v>
      </c>
      <c r="F173" s="141">
        <v>1062726</v>
      </c>
      <c r="G173" s="141">
        <v>392547</v>
      </c>
      <c r="H173" s="141">
        <v>670179</v>
      </c>
      <c r="I173" s="141">
        <v>839</v>
      </c>
      <c r="J173" s="141">
        <v>5037</v>
      </c>
      <c r="K173" s="141">
        <v>296257</v>
      </c>
      <c r="L173" s="141">
        <v>1924</v>
      </c>
      <c r="M173" s="141">
        <v>2418</v>
      </c>
      <c r="N173" s="141">
        <v>1555</v>
      </c>
      <c r="O173" s="141">
        <v>863</v>
      </c>
      <c r="P173" s="141">
        <v>967299</v>
      </c>
    </row>
    <row r="174" spans="1:16" ht="12.75">
      <c r="A174" s="141">
        <v>10</v>
      </c>
      <c r="B174" s="141">
        <v>1999</v>
      </c>
      <c r="C174" s="141" t="s">
        <v>498</v>
      </c>
      <c r="D174" s="141">
        <v>52674</v>
      </c>
      <c r="E174" s="141">
        <v>445575</v>
      </c>
      <c r="F174" s="141">
        <v>602849</v>
      </c>
      <c r="G174" s="141">
        <v>527190</v>
      </c>
      <c r="H174" s="141">
        <v>75659</v>
      </c>
      <c r="I174" s="141">
        <v>224870</v>
      </c>
      <c r="J174" s="141">
        <v>521621</v>
      </c>
      <c r="K174" s="141">
        <v>565406</v>
      </c>
      <c r="L174" s="141">
        <v>44485</v>
      </c>
      <c r="M174" s="141">
        <v>30850</v>
      </c>
      <c r="N174" s="141">
        <v>13312</v>
      </c>
      <c r="O174" s="141">
        <v>17538</v>
      </c>
      <c r="P174" s="141">
        <v>658603</v>
      </c>
    </row>
    <row r="175" spans="1:16" ht="12.75">
      <c r="A175" s="141">
        <v>10</v>
      </c>
      <c r="B175" s="141">
        <v>1999</v>
      </c>
      <c r="C175" s="141" t="s">
        <v>499</v>
      </c>
      <c r="D175" s="141">
        <v>22098653</v>
      </c>
      <c r="E175" s="141">
        <v>150599097</v>
      </c>
      <c r="F175" s="141">
        <v>125313893</v>
      </c>
      <c r="G175" s="141">
        <v>79733777</v>
      </c>
      <c r="H175" s="141">
        <v>45580116</v>
      </c>
      <c r="I175" s="141">
        <v>846703</v>
      </c>
      <c r="J175" s="141">
        <v>2615093</v>
      </c>
      <c r="K175" s="141">
        <v>3530857</v>
      </c>
      <c r="L175" s="141">
        <v>181301</v>
      </c>
      <c r="M175" s="141">
        <v>147647</v>
      </c>
      <c r="N175" s="141">
        <v>39009</v>
      </c>
      <c r="O175" s="141">
        <v>108638</v>
      </c>
      <c r="P175" s="141">
        <v>49219611</v>
      </c>
    </row>
    <row r="176" spans="1:16" ht="12.75">
      <c r="A176" s="141">
        <v>10</v>
      </c>
      <c r="B176" s="141">
        <v>1999</v>
      </c>
      <c r="C176" s="141" t="s">
        <v>402</v>
      </c>
      <c r="D176" s="141">
        <v>24425421</v>
      </c>
      <c r="E176" s="141">
        <v>190916463</v>
      </c>
      <c r="F176" s="141">
        <v>150881340</v>
      </c>
      <c r="G176" s="141">
        <v>57070851</v>
      </c>
      <c r="H176" s="141">
        <v>93810489</v>
      </c>
      <c r="I176" s="141">
        <v>3471390</v>
      </c>
      <c r="J176" s="141">
        <v>12753351</v>
      </c>
      <c r="K176" s="141">
        <v>6250428</v>
      </c>
      <c r="L176" s="141">
        <v>5106464</v>
      </c>
      <c r="M176" s="141">
        <v>1252161</v>
      </c>
      <c r="N176" s="141">
        <v>933886</v>
      </c>
      <c r="O176" s="141">
        <v>318275</v>
      </c>
      <c r="P176" s="141">
        <v>100379192</v>
      </c>
    </row>
    <row r="177" spans="1:16" ht="12.75">
      <c r="A177" s="141">
        <v>10</v>
      </c>
      <c r="B177" s="141">
        <v>1999</v>
      </c>
      <c r="C177" s="141" t="s">
        <v>403</v>
      </c>
      <c r="D177" s="141">
        <v>8963486</v>
      </c>
      <c r="E177" s="141">
        <v>45844458</v>
      </c>
      <c r="F177" s="141">
        <v>39222498</v>
      </c>
      <c r="G177" s="141">
        <v>8115723</v>
      </c>
      <c r="H177" s="141">
        <v>31106775</v>
      </c>
      <c r="I177" s="141">
        <v>2431939</v>
      </c>
      <c r="J177" s="141">
        <v>7252217</v>
      </c>
      <c r="K177" s="141">
        <v>2642165</v>
      </c>
      <c r="L177" s="141">
        <v>3872893</v>
      </c>
      <c r="M177" s="141">
        <v>103203</v>
      </c>
      <c r="N177" s="141">
        <v>38909</v>
      </c>
      <c r="O177" s="141">
        <v>64294</v>
      </c>
      <c r="P177" s="141">
        <v>33813234</v>
      </c>
    </row>
    <row r="178" spans="1:16" ht="12.75">
      <c r="A178" s="141">
        <v>10</v>
      </c>
      <c r="B178" s="141">
        <v>1999</v>
      </c>
      <c r="C178" s="141" t="s">
        <v>404</v>
      </c>
      <c r="D178" s="141">
        <v>844148</v>
      </c>
      <c r="E178" s="141">
        <v>5024771</v>
      </c>
      <c r="F178" s="141">
        <v>7285166</v>
      </c>
      <c r="G178" s="141">
        <v>5024867</v>
      </c>
      <c r="H178" s="141">
        <v>2260299</v>
      </c>
      <c r="I178" s="141">
        <v>221003</v>
      </c>
      <c r="J178" s="141">
        <v>799662</v>
      </c>
      <c r="K178" s="141">
        <v>623991</v>
      </c>
      <c r="L178" s="141">
        <v>112215</v>
      </c>
      <c r="M178" s="141">
        <v>54705</v>
      </c>
      <c r="N178" s="141">
        <v>40678</v>
      </c>
      <c r="O178" s="141">
        <v>14027</v>
      </c>
      <c r="P178" s="141">
        <v>2898317</v>
      </c>
    </row>
    <row r="179" spans="1:16" ht="12.75">
      <c r="A179" s="141">
        <v>10</v>
      </c>
      <c r="B179" s="141">
        <v>1999</v>
      </c>
      <c r="C179" s="141" t="s">
        <v>405</v>
      </c>
      <c r="D179" s="141">
        <v>24679813</v>
      </c>
      <c r="E179" s="141">
        <v>143531984</v>
      </c>
      <c r="F179" s="141">
        <v>88236186</v>
      </c>
      <c r="G179" s="141">
        <v>23308362</v>
      </c>
      <c r="H179" s="141">
        <v>64927824</v>
      </c>
      <c r="I179" s="141">
        <v>14503377</v>
      </c>
      <c r="J179" s="141">
        <v>55724974</v>
      </c>
      <c r="K179" s="141">
        <v>10298341</v>
      </c>
      <c r="L179" s="141">
        <v>33167934</v>
      </c>
      <c r="M179" s="141">
        <v>9162405</v>
      </c>
      <c r="N179" s="141">
        <v>7935992</v>
      </c>
      <c r="O179" s="141">
        <v>1226413</v>
      </c>
      <c r="P179" s="141">
        <v>76452578</v>
      </c>
    </row>
    <row r="180" spans="1:16" ht="12.75">
      <c r="A180" s="141">
        <v>10</v>
      </c>
      <c r="B180" s="141">
        <v>1999</v>
      </c>
      <c r="C180" s="141" t="s">
        <v>406</v>
      </c>
      <c r="D180" s="141">
        <v>8845396</v>
      </c>
      <c r="E180" s="141">
        <v>52232224</v>
      </c>
      <c r="F180" s="141">
        <v>49646326</v>
      </c>
      <c r="G180" s="141">
        <v>18719820</v>
      </c>
      <c r="H180" s="141">
        <v>30926506</v>
      </c>
      <c r="I180" s="141">
        <v>2985280</v>
      </c>
      <c r="J180" s="141">
        <v>8931432</v>
      </c>
      <c r="K180" s="141">
        <v>5766841</v>
      </c>
      <c r="L180" s="141">
        <v>1745744</v>
      </c>
      <c r="M180" s="141">
        <v>76116</v>
      </c>
      <c r="N180" s="141">
        <v>38058</v>
      </c>
      <c r="O180" s="141">
        <v>38058</v>
      </c>
      <c r="P180" s="141">
        <v>36731405</v>
      </c>
    </row>
    <row r="181" spans="1:16" ht="12.75">
      <c r="A181" s="141">
        <v>10</v>
      </c>
      <c r="B181" s="141">
        <v>1999</v>
      </c>
      <c r="C181" s="141" t="s">
        <v>407</v>
      </c>
      <c r="D181" s="141">
        <v>10943639</v>
      </c>
      <c r="E181" s="141">
        <v>105039553</v>
      </c>
      <c r="F181" s="141">
        <v>72158723</v>
      </c>
      <c r="G181" s="141">
        <v>82120787</v>
      </c>
      <c r="H181" s="141">
        <v>-9962064</v>
      </c>
      <c r="I181" s="141">
        <v>168021</v>
      </c>
      <c r="J181" s="141">
        <v>435012</v>
      </c>
      <c r="K181" s="141">
        <v>1240110</v>
      </c>
      <c r="L181" s="141">
        <v>659026</v>
      </c>
      <c r="M181" s="141">
        <v>586093</v>
      </c>
      <c r="N181" s="141">
        <v>368177</v>
      </c>
      <c r="O181" s="141">
        <v>217916</v>
      </c>
      <c r="P181" s="141">
        <v>-8504038</v>
      </c>
    </row>
    <row r="182" spans="1:16" ht="12.75">
      <c r="A182" s="141">
        <v>12</v>
      </c>
      <c r="B182" s="141">
        <v>1999</v>
      </c>
      <c r="C182" s="141" t="s">
        <v>408</v>
      </c>
      <c r="D182" s="141">
        <v>251655704</v>
      </c>
      <c r="E182" s="141">
        <v>1621328660</v>
      </c>
      <c r="F182" s="141">
        <v>1277012600</v>
      </c>
      <c r="G182" s="141">
        <v>614618393</v>
      </c>
      <c r="H182" s="141">
        <v>662394207</v>
      </c>
      <c r="I182" s="141">
        <v>105466351</v>
      </c>
      <c r="J182" s="141">
        <v>380147452</v>
      </c>
      <c r="K182" s="141">
        <v>120938604</v>
      </c>
      <c r="L182" s="141">
        <v>100575076</v>
      </c>
      <c r="M182" s="141">
        <v>55722606</v>
      </c>
      <c r="N182" s="141">
        <v>47281335</v>
      </c>
      <c r="O182" s="141">
        <v>8441271</v>
      </c>
      <c r="P182" s="141">
        <v>791774082</v>
      </c>
    </row>
    <row r="183" spans="1:16" ht="12.75">
      <c r="A183" s="141">
        <v>10</v>
      </c>
      <c r="B183" s="141">
        <v>1999</v>
      </c>
      <c r="C183" s="141" t="s">
        <v>409</v>
      </c>
      <c r="D183" s="141">
        <v>25205865</v>
      </c>
      <c r="E183" s="141">
        <v>165793252</v>
      </c>
      <c r="F183" s="141">
        <v>136337477</v>
      </c>
      <c r="G183" s="141">
        <v>71392477</v>
      </c>
      <c r="H183" s="141">
        <v>64945000</v>
      </c>
      <c r="I183" s="141">
        <v>17209542</v>
      </c>
      <c r="J183" s="141">
        <v>85909984</v>
      </c>
      <c r="K183" s="141">
        <v>17496677</v>
      </c>
      <c r="L183" s="141">
        <v>7535888</v>
      </c>
      <c r="M183" s="141">
        <v>3596857</v>
      </c>
      <c r="N183" s="141">
        <v>2608392</v>
      </c>
      <c r="O183" s="141">
        <v>988465</v>
      </c>
      <c r="P183" s="141">
        <v>83430142</v>
      </c>
    </row>
    <row r="184" spans="1:16" ht="12.75">
      <c r="A184" s="141">
        <v>10</v>
      </c>
      <c r="B184" s="141">
        <v>1999</v>
      </c>
      <c r="C184" s="141" t="s">
        <v>410</v>
      </c>
      <c r="D184" s="141">
        <v>3162</v>
      </c>
      <c r="E184" s="141">
        <v>16785</v>
      </c>
      <c r="F184" s="141">
        <v>56171</v>
      </c>
      <c r="G184" s="141">
        <v>3701</v>
      </c>
      <c r="H184" s="141">
        <v>52470</v>
      </c>
      <c r="I184" s="141">
        <v>0</v>
      </c>
      <c r="J184" s="141">
        <v>0</v>
      </c>
      <c r="K184" s="141">
        <v>0</v>
      </c>
      <c r="L184" s="141">
        <v>0</v>
      </c>
      <c r="M184" s="141">
        <v>0</v>
      </c>
      <c r="N184" s="141">
        <v>0</v>
      </c>
      <c r="O184" s="141">
        <v>0</v>
      </c>
      <c r="P184" s="141">
        <v>52470</v>
      </c>
    </row>
    <row r="185" spans="1:16" ht="12.75">
      <c r="A185" s="141">
        <v>10</v>
      </c>
      <c r="B185" s="141">
        <v>1999</v>
      </c>
      <c r="C185" s="141" t="s">
        <v>411</v>
      </c>
      <c r="D185" s="141">
        <v>787580</v>
      </c>
      <c r="E185" s="141">
        <v>5416457</v>
      </c>
      <c r="F185" s="141">
        <v>7539844</v>
      </c>
      <c r="G185" s="141">
        <v>3024958</v>
      </c>
      <c r="H185" s="141">
        <v>4514886</v>
      </c>
      <c r="I185" s="141">
        <v>250302</v>
      </c>
      <c r="J185" s="141">
        <v>720574</v>
      </c>
      <c r="K185" s="141">
        <v>816640</v>
      </c>
      <c r="L185" s="141">
        <v>84997</v>
      </c>
      <c r="M185" s="141">
        <v>170622</v>
      </c>
      <c r="N185" s="141">
        <v>146541</v>
      </c>
      <c r="O185" s="141">
        <v>24081</v>
      </c>
      <c r="P185" s="141">
        <v>5355607</v>
      </c>
    </row>
    <row r="186" spans="1:16" ht="12.75">
      <c r="A186" s="141">
        <v>10</v>
      </c>
      <c r="B186" s="141">
        <v>1999</v>
      </c>
      <c r="C186" s="141" t="s">
        <v>412</v>
      </c>
      <c r="D186" s="141">
        <v>257094</v>
      </c>
      <c r="E186" s="141">
        <v>1060189</v>
      </c>
      <c r="F186" s="141">
        <v>1542216</v>
      </c>
      <c r="G186" s="141">
        <v>573823</v>
      </c>
      <c r="H186" s="141">
        <v>968393</v>
      </c>
      <c r="I186" s="141">
        <v>150192</v>
      </c>
      <c r="J186" s="141">
        <v>321383</v>
      </c>
      <c r="K186" s="141">
        <v>209881</v>
      </c>
      <c r="L186" s="141">
        <v>116281</v>
      </c>
      <c r="M186" s="141">
        <v>178421</v>
      </c>
      <c r="N186" s="141">
        <v>136395</v>
      </c>
      <c r="O186" s="141">
        <v>42026</v>
      </c>
      <c r="P186" s="141">
        <v>1220300</v>
      </c>
    </row>
    <row r="187" spans="1:16" ht="12.75">
      <c r="A187" s="141">
        <v>10</v>
      </c>
      <c r="B187" s="141">
        <v>1999</v>
      </c>
      <c r="C187" s="141" t="s">
        <v>413</v>
      </c>
      <c r="D187" s="141">
        <v>4776</v>
      </c>
      <c r="E187" s="141">
        <v>20210</v>
      </c>
      <c r="F187" s="141">
        <v>40234</v>
      </c>
      <c r="G187" s="141">
        <v>4447</v>
      </c>
      <c r="H187" s="141">
        <v>35787</v>
      </c>
      <c r="I187" s="141">
        <v>0</v>
      </c>
      <c r="J187" s="141">
        <v>0</v>
      </c>
      <c r="K187" s="141">
        <v>0</v>
      </c>
      <c r="L187" s="141">
        <v>0</v>
      </c>
      <c r="M187" s="141">
        <v>0</v>
      </c>
      <c r="N187" s="141">
        <v>0</v>
      </c>
      <c r="O187" s="141">
        <v>0</v>
      </c>
      <c r="P187" s="141">
        <v>35787</v>
      </c>
    </row>
    <row r="188" spans="1:16" ht="12.75">
      <c r="A188" s="141">
        <v>10</v>
      </c>
      <c r="B188" s="141">
        <v>1999</v>
      </c>
      <c r="C188" s="141" t="s">
        <v>414</v>
      </c>
      <c r="D188" s="141">
        <v>222041</v>
      </c>
      <c r="E188" s="141">
        <v>1234266</v>
      </c>
      <c r="F188" s="141">
        <v>1897066</v>
      </c>
      <c r="G188" s="141">
        <v>662269</v>
      </c>
      <c r="H188" s="141">
        <v>1234797</v>
      </c>
      <c r="I188" s="141">
        <v>37244</v>
      </c>
      <c r="J188" s="141">
        <v>163645</v>
      </c>
      <c r="K188" s="141">
        <v>128560</v>
      </c>
      <c r="L188" s="141">
        <v>59164</v>
      </c>
      <c r="M188" s="141">
        <v>24777</v>
      </c>
      <c r="N188" s="141">
        <v>9880</v>
      </c>
      <c r="O188" s="141">
        <v>14897</v>
      </c>
      <c r="P188" s="141">
        <v>1378254</v>
      </c>
    </row>
    <row r="189" spans="1:16" ht="12.75">
      <c r="A189" s="141">
        <v>10</v>
      </c>
      <c r="B189" s="141">
        <v>1999</v>
      </c>
      <c r="C189" s="141" t="s">
        <v>415</v>
      </c>
      <c r="D189" s="141">
        <v>206015</v>
      </c>
      <c r="E189" s="141">
        <v>1415224</v>
      </c>
      <c r="F189" s="141">
        <v>2131152</v>
      </c>
      <c r="G189" s="141">
        <v>671346</v>
      </c>
      <c r="H189" s="141">
        <v>1459806</v>
      </c>
      <c r="I189" s="141">
        <v>10760</v>
      </c>
      <c r="J189" s="141">
        <v>44709</v>
      </c>
      <c r="K189" s="141">
        <v>84663</v>
      </c>
      <c r="L189" s="141">
        <v>172062</v>
      </c>
      <c r="M189" s="141">
        <v>216823</v>
      </c>
      <c r="N189" s="141">
        <v>121485</v>
      </c>
      <c r="O189" s="141">
        <v>95338</v>
      </c>
      <c r="P189" s="141">
        <v>1639807</v>
      </c>
    </row>
    <row r="190" spans="1:16" ht="12.75">
      <c r="A190" s="141">
        <v>10</v>
      </c>
      <c r="B190" s="141">
        <v>1999</v>
      </c>
      <c r="C190" s="141" t="s">
        <v>416</v>
      </c>
      <c r="D190" s="141">
        <v>7324</v>
      </c>
      <c r="E190" s="141">
        <v>28078</v>
      </c>
      <c r="F190" s="141">
        <v>82481</v>
      </c>
      <c r="G190" s="141">
        <v>19392</v>
      </c>
      <c r="H190" s="141">
        <v>63089</v>
      </c>
      <c r="I190" s="141">
        <v>19420</v>
      </c>
      <c r="J190" s="141">
        <v>35326</v>
      </c>
      <c r="K190" s="141">
        <v>27792</v>
      </c>
      <c r="L190" s="141">
        <v>572065</v>
      </c>
      <c r="M190" s="141">
        <v>137296</v>
      </c>
      <c r="N190" s="141">
        <v>19221</v>
      </c>
      <c r="O190" s="141">
        <v>118075</v>
      </c>
      <c r="P190" s="141">
        <v>208956</v>
      </c>
    </row>
    <row r="191" spans="1:16" ht="12.75">
      <c r="A191" s="141">
        <v>10</v>
      </c>
      <c r="B191" s="141">
        <v>1999</v>
      </c>
      <c r="C191" s="141" t="s">
        <v>417</v>
      </c>
      <c r="D191" s="141">
        <v>57623</v>
      </c>
      <c r="E191" s="141">
        <v>213958</v>
      </c>
      <c r="F191" s="141">
        <v>168445</v>
      </c>
      <c r="G191" s="141">
        <v>253857</v>
      </c>
      <c r="H191" s="141">
        <v>-85412</v>
      </c>
      <c r="I191" s="141">
        <v>47418</v>
      </c>
      <c r="J191" s="141">
        <v>151658</v>
      </c>
      <c r="K191" s="141">
        <v>77929</v>
      </c>
      <c r="L191" s="141">
        <v>27922</v>
      </c>
      <c r="M191" s="141">
        <v>39956</v>
      </c>
      <c r="N191" s="141">
        <v>31406</v>
      </c>
      <c r="O191" s="141">
        <v>8550</v>
      </c>
      <c r="P191" s="141">
        <v>1067</v>
      </c>
    </row>
    <row r="192" spans="1:16" ht="12.75">
      <c r="A192" s="141">
        <v>10</v>
      </c>
      <c r="B192" s="141">
        <v>1999</v>
      </c>
      <c r="C192" s="141" t="s">
        <v>418</v>
      </c>
      <c r="D192" s="141">
        <v>8925657</v>
      </c>
      <c r="E192" s="141">
        <v>44319338</v>
      </c>
      <c r="F192" s="141">
        <v>47739354</v>
      </c>
      <c r="G192" s="141">
        <v>10529856</v>
      </c>
      <c r="H192" s="141">
        <v>37209498</v>
      </c>
      <c r="I192" s="141">
        <v>1155916</v>
      </c>
      <c r="J192" s="141">
        <v>28379618</v>
      </c>
      <c r="K192" s="141">
        <v>1885360</v>
      </c>
      <c r="L192" s="141">
        <v>125380088</v>
      </c>
      <c r="M192" s="141">
        <v>16130227</v>
      </c>
      <c r="N192" s="141">
        <v>9636956</v>
      </c>
      <c r="O192" s="141">
        <v>6493271</v>
      </c>
      <c r="P192" s="141">
        <v>45588129</v>
      </c>
    </row>
    <row r="193" spans="1:16" ht="12.75">
      <c r="A193" s="141">
        <v>10</v>
      </c>
      <c r="B193" s="141">
        <v>1999</v>
      </c>
      <c r="C193" s="141" t="s">
        <v>419</v>
      </c>
      <c r="D193" s="141">
        <v>5322</v>
      </c>
      <c r="E193" s="141">
        <v>36362</v>
      </c>
      <c r="F193" s="141">
        <v>135320</v>
      </c>
      <c r="G193" s="141">
        <v>24667</v>
      </c>
      <c r="H193" s="141">
        <v>110653</v>
      </c>
      <c r="I193" s="141">
        <v>0</v>
      </c>
      <c r="J193" s="141">
        <v>0</v>
      </c>
      <c r="K193" s="141">
        <v>0</v>
      </c>
      <c r="L193" s="141">
        <v>0</v>
      </c>
      <c r="M193" s="141">
        <v>0</v>
      </c>
      <c r="N193" s="141">
        <v>0</v>
      </c>
      <c r="O193" s="141">
        <v>0</v>
      </c>
      <c r="P193" s="141">
        <v>110653</v>
      </c>
    </row>
    <row r="194" spans="1:16" ht="12.75">
      <c r="A194" s="141">
        <v>10</v>
      </c>
      <c r="B194" s="141">
        <v>1999</v>
      </c>
      <c r="C194" s="141" t="s">
        <v>420</v>
      </c>
      <c r="D194" s="141">
        <v>465</v>
      </c>
      <c r="E194" s="141">
        <v>1555</v>
      </c>
      <c r="F194" s="141">
        <v>4921</v>
      </c>
      <c r="G194" s="141">
        <v>342</v>
      </c>
      <c r="H194" s="141">
        <v>4579</v>
      </c>
      <c r="I194" s="141">
        <v>0</v>
      </c>
      <c r="J194" s="141">
        <v>0</v>
      </c>
      <c r="K194" s="141">
        <v>0</v>
      </c>
      <c r="L194" s="141">
        <v>0</v>
      </c>
      <c r="M194" s="141">
        <v>0</v>
      </c>
      <c r="N194" s="141">
        <v>0</v>
      </c>
      <c r="O194" s="141">
        <v>0</v>
      </c>
      <c r="P194" s="141">
        <v>4579</v>
      </c>
    </row>
    <row r="195" spans="1:16" ht="12.75">
      <c r="A195" s="141">
        <v>10</v>
      </c>
      <c r="B195" s="141">
        <v>1999</v>
      </c>
      <c r="C195" s="141" t="s">
        <v>421</v>
      </c>
      <c r="D195" s="141">
        <v>234402</v>
      </c>
      <c r="E195" s="141">
        <v>1378174</v>
      </c>
      <c r="F195" s="141">
        <v>1529064</v>
      </c>
      <c r="G195" s="141">
        <v>761484</v>
      </c>
      <c r="H195" s="141">
        <v>767580</v>
      </c>
      <c r="I195" s="141">
        <v>60081</v>
      </c>
      <c r="J195" s="141">
        <v>208625</v>
      </c>
      <c r="K195" s="141">
        <v>230935</v>
      </c>
      <c r="L195" s="141">
        <v>300848</v>
      </c>
      <c r="M195" s="141">
        <v>2052530</v>
      </c>
      <c r="N195" s="141">
        <v>1917011</v>
      </c>
      <c r="O195" s="141">
        <v>135519</v>
      </c>
      <c r="P195" s="141">
        <v>1134034</v>
      </c>
    </row>
    <row r="196" spans="1:16" ht="12.75">
      <c r="A196" s="141">
        <v>10</v>
      </c>
      <c r="B196" s="141">
        <v>1999</v>
      </c>
      <c r="C196" s="141" t="s">
        <v>422</v>
      </c>
      <c r="D196" s="141">
        <v>73045</v>
      </c>
      <c r="E196" s="141">
        <v>400428</v>
      </c>
      <c r="F196" s="141">
        <v>620249</v>
      </c>
      <c r="G196" s="141">
        <v>237152</v>
      </c>
      <c r="H196" s="141">
        <v>383097</v>
      </c>
      <c r="I196" s="141">
        <v>53729</v>
      </c>
      <c r="J196" s="141">
        <v>206514</v>
      </c>
      <c r="K196" s="141">
        <v>110879</v>
      </c>
      <c r="L196" s="141">
        <v>64802</v>
      </c>
      <c r="M196" s="141">
        <v>1155604</v>
      </c>
      <c r="N196" s="141">
        <v>1147504</v>
      </c>
      <c r="O196" s="141">
        <v>8100</v>
      </c>
      <c r="P196" s="141">
        <v>502076</v>
      </c>
    </row>
    <row r="197" spans="1:16" ht="12.75">
      <c r="A197" s="141">
        <v>10</v>
      </c>
      <c r="B197" s="141">
        <v>1999</v>
      </c>
      <c r="C197" s="141" t="s">
        <v>423</v>
      </c>
      <c r="D197" s="141">
        <v>1630</v>
      </c>
      <c r="E197" s="141">
        <v>6143</v>
      </c>
      <c r="F197" s="141">
        <v>12732</v>
      </c>
      <c r="G197" s="141">
        <v>1386</v>
      </c>
      <c r="H197" s="141">
        <v>11346</v>
      </c>
      <c r="I197" s="141">
        <v>0</v>
      </c>
      <c r="J197" s="141">
        <v>0</v>
      </c>
      <c r="K197" s="141">
        <v>0</v>
      </c>
      <c r="L197" s="141">
        <v>0</v>
      </c>
      <c r="M197" s="141">
        <v>0</v>
      </c>
      <c r="N197" s="141">
        <v>0</v>
      </c>
      <c r="O197" s="141">
        <v>0</v>
      </c>
      <c r="P197" s="141">
        <v>11346</v>
      </c>
    </row>
    <row r="198" spans="1:16" ht="12.75">
      <c r="A198" s="141">
        <v>10</v>
      </c>
      <c r="B198" s="141">
        <v>1999</v>
      </c>
      <c r="C198" s="141" t="s">
        <v>424</v>
      </c>
      <c r="D198" s="141">
        <v>190494</v>
      </c>
      <c r="E198" s="141">
        <v>1458884</v>
      </c>
      <c r="F198" s="141">
        <v>4245351</v>
      </c>
      <c r="G198" s="141">
        <v>1165029</v>
      </c>
      <c r="H198" s="141">
        <v>3080322</v>
      </c>
      <c r="I198" s="141">
        <v>61004</v>
      </c>
      <c r="J198" s="141">
        <v>184700</v>
      </c>
      <c r="K198" s="141">
        <v>208977</v>
      </c>
      <c r="L198" s="141">
        <v>8613</v>
      </c>
      <c r="M198" s="141">
        <v>11535</v>
      </c>
      <c r="N198" s="141">
        <v>10038</v>
      </c>
      <c r="O198" s="141">
        <v>1497</v>
      </c>
      <c r="P198" s="141">
        <v>3290796</v>
      </c>
    </row>
    <row r="199" spans="1:16" ht="12.75">
      <c r="A199" s="141">
        <v>10</v>
      </c>
      <c r="B199" s="141">
        <v>1999</v>
      </c>
      <c r="C199" s="141" t="s">
        <v>425</v>
      </c>
      <c r="D199" s="141">
        <v>4</v>
      </c>
      <c r="E199" s="141">
        <v>68</v>
      </c>
      <c r="F199" s="141">
        <v>151</v>
      </c>
      <c r="G199" s="141">
        <v>68</v>
      </c>
      <c r="H199" s="141">
        <v>83</v>
      </c>
      <c r="I199" s="141">
        <v>0</v>
      </c>
      <c r="J199" s="141">
        <v>0</v>
      </c>
      <c r="K199" s="141">
        <v>0</v>
      </c>
      <c r="L199" s="141">
        <v>0</v>
      </c>
      <c r="M199" s="141">
        <v>0</v>
      </c>
      <c r="N199" s="141">
        <v>0</v>
      </c>
      <c r="O199" s="141">
        <v>0</v>
      </c>
      <c r="P199" s="141">
        <v>83</v>
      </c>
    </row>
    <row r="200" spans="1:16" ht="12.75">
      <c r="A200" s="141">
        <v>10</v>
      </c>
      <c r="B200" s="141">
        <v>1999</v>
      </c>
      <c r="C200" s="141" t="s">
        <v>426</v>
      </c>
      <c r="D200" s="141">
        <v>105796</v>
      </c>
      <c r="E200" s="141">
        <v>573557</v>
      </c>
      <c r="F200" s="141">
        <v>2260988</v>
      </c>
      <c r="G200" s="141">
        <v>1286844</v>
      </c>
      <c r="H200" s="141">
        <v>974144</v>
      </c>
      <c r="I200" s="141">
        <v>177170</v>
      </c>
      <c r="J200" s="141">
        <v>1091370</v>
      </c>
      <c r="K200" s="141">
        <v>2413061</v>
      </c>
      <c r="L200" s="141">
        <v>0</v>
      </c>
      <c r="M200" s="141">
        <v>0</v>
      </c>
      <c r="N200" s="141">
        <v>0</v>
      </c>
      <c r="O200" s="141">
        <v>0</v>
      </c>
      <c r="P200" s="141">
        <v>3387205</v>
      </c>
    </row>
    <row r="201" spans="1:16" ht="12.75">
      <c r="A201" s="141">
        <v>10</v>
      </c>
      <c r="B201" s="141">
        <v>1999</v>
      </c>
      <c r="C201" s="141" t="s">
        <v>427</v>
      </c>
      <c r="D201" s="141">
        <v>0</v>
      </c>
      <c r="E201" s="141">
        <v>0</v>
      </c>
      <c r="F201" s="141">
        <v>0</v>
      </c>
      <c r="G201" s="141">
        <v>0</v>
      </c>
      <c r="H201" s="141">
        <v>0</v>
      </c>
      <c r="I201" s="141">
        <v>0</v>
      </c>
      <c r="J201" s="141">
        <v>0</v>
      </c>
      <c r="K201" s="141">
        <v>0</v>
      </c>
      <c r="L201" s="141">
        <v>0</v>
      </c>
      <c r="M201" s="141">
        <v>0</v>
      </c>
      <c r="N201" s="141">
        <v>0</v>
      </c>
      <c r="O201" s="141">
        <v>0</v>
      </c>
      <c r="P201" s="141">
        <v>0</v>
      </c>
    </row>
    <row r="202" spans="1:16" ht="12.75">
      <c r="A202" s="141">
        <v>10</v>
      </c>
      <c r="B202" s="141">
        <v>1999</v>
      </c>
      <c r="C202" s="141" t="s">
        <v>428</v>
      </c>
      <c r="D202" s="141">
        <v>266807</v>
      </c>
      <c r="E202" s="141">
        <v>1871895</v>
      </c>
      <c r="F202" s="141">
        <v>2385775</v>
      </c>
      <c r="G202" s="141">
        <v>1399535</v>
      </c>
      <c r="H202" s="141">
        <v>986240</v>
      </c>
      <c r="I202" s="141">
        <v>110396</v>
      </c>
      <c r="J202" s="141">
        <v>390878</v>
      </c>
      <c r="K202" s="141">
        <v>297629</v>
      </c>
      <c r="L202" s="141">
        <v>31372</v>
      </c>
      <c r="M202" s="141">
        <v>23389</v>
      </c>
      <c r="N202" s="141">
        <v>14084</v>
      </c>
      <c r="O202" s="141">
        <v>9305</v>
      </c>
      <c r="P202" s="141">
        <v>1293174</v>
      </c>
    </row>
    <row r="203" spans="1:16" ht="12.75">
      <c r="A203" s="141">
        <v>11</v>
      </c>
      <c r="B203" s="141">
        <v>1999</v>
      </c>
      <c r="C203" s="141" t="s">
        <v>429</v>
      </c>
      <c r="D203" s="141">
        <v>96207</v>
      </c>
      <c r="E203" s="141">
        <v>633553</v>
      </c>
      <c r="F203" s="141">
        <v>843992</v>
      </c>
      <c r="G203" s="141">
        <v>139382</v>
      </c>
      <c r="H203" s="141">
        <v>704610</v>
      </c>
      <c r="I203" s="141">
        <v>0</v>
      </c>
      <c r="J203" s="141">
        <v>0</v>
      </c>
      <c r="K203" s="141">
        <v>0</v>
      </c>
      <c r="L203" s="141">
        <v>158944</v>
      </c>
      <c r="M203" s="141">
        <v>91008</v>
      </c>
      <c r="N203" s="141">
        <v>71140</v>
      </c>
      <c r="O203" s="141">
        <v>19868</v>
      </c>
      <c r="P203" s="141">
        <v>724478</v>
      </c>
    </row>
    <row r="204" spans="1:16" ht="12.75">
      <c r="A204" s="141">
        <v>10</v>
      </c>
      <c r="B204" s="141">
        <v>1999</v>
      </c>
      <c r="C204" s="141" t="s">
        <v>430</v>
      </c>
      <c r="D204" s="141">
        <v>0</v>
      </c>
      <c r="E204" s="141">
        <v>0</v>
      </c>
      <c r="F204" s="141">
        <v>0</v>
      </c>
      <c r="G204" s="141">
        <v>0</v>
      </c>
      <c r="H204" s="141">
        <v>0</v>
      </c>
      <c r="I204" s="141">
        <v>0</v>
      </c>
      <c r="J204" s="141">
        <v>0</v>
      </c>
      <c r="K204" s="141">
        <v>0</v>
      </c>
      <c r="L204" s="141">
        <v>0</v>
      </c>
      <c r="M204" s="141">
        <v>0</v>
      </c>
      <c r="N204" s="141">
        <v>0</v>
      </c>
      <c r="O204" s="141">
        <v>0</v>
      </c>
      <c r="P204" s="141">
        <v>0</v>
      </c>
    </row>
    <row r="205" spans="1:16" ht="12.75">
      <c r="A205" s="141">
        <v>10</v>
      </c>
      <c r="B205" s="141">
        <v>1999</v>
      </c>
      <c r="C205" s="141" t="s">
        <v>431</v>
      </c>
      <c r="D205" s="141">
        <v>3256368</v>
      </c>
      <c r="E205" s="141">
        <v>28468068</v>
      </c>
      <c r="F205" s="141">
        <v>5873541</v>
      </c>
      <c r="G205" s="141">
        <v>8548644</v>
      </c>
      <c r="H205" s="141">
        <v>-2675103</v>
      </c>
      <c r="I205" s="141">
        <v>3873847</v>
      </c>
      <c r="J205" s="141">
        <v>23013153</v>
      </c>
      <c r="K205" s="141">
        <v>2320454</v>
      </c>
      <c r="L205" s="141">
        <v>38757</v>
      </c>
      <c r="M205" s="141">
        <v>44562</v>
      </c>
      <c r="N205" s="141">
        <v>36930</v>
      </c>
      <c r="O205" s="141">
        <v>7632</v>
      </c>
      <c r="P205" s="141">
        <v>-347017</v>
      </c>
    </row>
    <row r="206" spans="1:16" ht="12.75">
      <c r="A206" s="141">
        <v>10</v>
      </c>
      <c r="B206" s="141">
        <v>1999</v>
      </c>
      <c r="C206" s="141" t="s">
        <v>432</v>
      </c>
      <c r="D206" s="141">
        <v>0</v>
      </c>
      <c r="E206" s="141">
        <v>0</v>
      </c>
      <c r="F206" s="141">
        <v>0</v>
      </c>
      <c r="G206" s="141">
        <v>0</v>
      </c>
      <c r="H206" s="141">
        <v>0</v>
      </c>
      <c r="I206" s="141">
        <v>0</v>
      </c>
      <c r="J206" s="141">
        <v>0</v>
      </c>
      <c r="K206" s="141">
        <v>0</v>
      </c>
      <c r="L206" s="141">
        <v>0</v>
      </c>
      <c r="M206" s="141">
        <v>0</v>
      </c>
      <c r="N206" s="141">
        <v>0</v>
      </c>
      <c r="O206" s="141">
        <v>0</v>
      </c>
      <c r="P206" s="141">
        <v>0</v>
      </c>
    </row>
    <row r="207" spans="1:16" ht="12.75">
      <c r="A207" s="141">
        <v>10</v>
      </c>
      <c r="B207" s="141">
        <v>1999</v>
      </c>
      <c r="C207" s="141" t="s">
        <v>433</v>
      </c>
      <c r="D207" s="141">
        <v>0</v>
      </c>
      <c r="E207" s="141">
        <v>0</v>
      </c>
      <c r="F207" s="141">
        <v>0</v>
      </c>
      <c r="G207" s="141">
        <v>0</v>
      </c>
      <c r="H207" s="141">
        <v>0</v>
      </c>
      <c r="I207" s="141">
        <v>0</v>
      </c>
      <c r="J207" s="141">
        <v>0</v>
      </c>
      <c r="K207" s="141">
        <v>0</v>
      </c>
      <c r="L207" s="141">
        <v>0</v>
      </c>
      <c r="M207" s="141">
        <v>0</v>
      </c>
      <c r="N207" s="141">
        <v>0</v>
      </c>
      <c r="O207" s="141">
        <v>0</v>
      </c>
      <c r="P207" s="141">
        <v>0</v>
      </c>
    </row>
    <row r="208" spans="1:16" ht="12.75">
      <c r="A208" s="141">
        <v>10</v>
      </c>
      <c r="B208" s="141">
        <v>1999</v>
      </c>
      <c r="C208" s="141" t="s">
        <v>434</v>
      </c>
      <c r="D208" s="141">
        <v>0</v>
      </c>
      <c r="E208" s="141">
        <v>0</v>
      </c>
      <c r="F208" s="141">
        <v>0</v>
      </c>
      <c r="G208" s="141">
        <v>0</v>
      </c>
      <c r="H208" s="141">
        <v>0</v>
      </c>
      <c r="I208" s="141">
        <v>0</v>
      </c>
      <c r="J208" s="141">
        <v>0</v>
      </c>
      <c r="K208" s="141">
        <v>0</v>
      </c>
      <c r="L208" s="141">
        <v>0</v>
      </c>
      <c r="M208" s="141">
        <v>0</v>
      </c>
      <c r="N208" s="141">
        <v>0</v>
      </c>
      <c r="O208" s="141">
        <v>0</v>
      </c>
      <c r="P208" s="141">
        <v>0</v>
      </c>
    </row>
    <row r="209" spans="1:16" ht="12.75">
      <c r="A209" s="141">
        <v>10</v>
      </c>
      <c r="B209" s="141">
        <v>1999</v>
      </c>
      <c r="C209" s="141" t="s">
        <v>435</v>
      </c>
      <c r="D209" s="141">
        <v>0</v>
      </c>
      <c r="E209" s="141">
        <v>0</v>
      </c>
      <c r="F209" s="141">
        <v>0</v>
      </c>
      <c r="G209" s="141">
        <v>0</v>
      </c>
      <c r="H209" s="141">
        <v>0</v>
      </c>
      <c r="I209" s="141">
        <v>0</v>
      </c>
      <c r="J209" s="141">
        <v>0</v>
      </c>
      <c r="K209" s="141">
        <v>0</v>
      </c>
      <c r="L209" s="141">
        <v>0</v>
      </c>
      <c r="M209" s="141">
        <v>0</v>
      </c>
      <c r="N209" s="141">
        <v>0</v>
      </c>
      <c r="O209" s="141">
        <v>0</v>
      </c>
      <c r="P209" s="141">
        <v>0</v>
      </c>
    </row>
    <row r="210" spans="1:16" ht="12.75">
      <c r="A210" s="141">
        <v>10</v>
      </c>
      <c r="B210" s="141">
        <v>1999</v>
      </c>
      <c r="C210" s="141" t="s">
        <v>436</v>
      </c>
      <c r="D210" s="141">
        <v>0</v>
      </c>
      <c r="E210" s="141">
        <v>0</v>
      </c>
      <c r="F210" s="141">
        <v>0</v>
      </c>
      <c r="G210" s="141">
        <v>0</v>
      </c>
      <c r="H210" s="141">
        <v>0</v>
      </c>
      <c r="I210" s="141">
        <v>0</v>
      </c>
      <c r="J210" s="141">
        <v>0</v>
      </c>
      <c r="K210" s="141">
        <v>0</v>
      </c>
      <c r="L210" s="141">
        <v>0</v>
      </c>
      <c r="M210" s="141">
        <v>0</v>
      </c>
      <c r="N210" s="141">
        <v>0</v>
      </c>
      <c r="O210" s="141">
        <v>0</v>
      </c>
      <c r="P210" s="141">
        <v>0</v>
      </c>
    </row>
    <row r="211" spans="1:16" ht="12.75">
      <c r="A211" s="141">
        <v>10</v>
      </c>
      <c r="B211" s="141">
        <v>1999</v>
      </c>
      <c r="C211" s="141" t="s">
        <v>437</v>
      </c>
      <c r="D211" s="141">
        <v>1</v>
      </c>
      <c r="E211" s="141">
        <v>2</v>
      </c>
      <c r="F211" s="141">
        <v>11</v>
      </c>
      <c r="G211" s="141">
        <v>0</v>
      </c>
      <c r="H211" s="141">
        <v>11</v>
      </c>
      <c r="I211" s="141">
        <v>0</v>
      </c>
      <c r="J211" s="141">
        <v>0</v>
      </c>
      <c r="K211" s="141">
        <v>0</v>
      </c>
      <c r="L211" s="141">
        <v>0</v>
      </c>
      <c r="M211" s="141">
        <v>0</v>
      </c>
      <c r="N211" s="141">
        <v>0</v>
      </c>
      <c r="O211" s="141">
        <v>0</v>
      </c>
      <c r="P211" s="141">
        <v>11</v>
      </c>
    </row>
    <row r="212" spans="1:16" ht="12.75">
      <c r="A212" s="141">
        <v>10</v>
      </c>
      <c r="B212" s="141">
        <v>1999</v>
      </c>
      <c r="C212" s="141" t="s">
        <v>438</v>
      </c>
      <c r="D212" s="141">
        <v>788033</v>
      </c>
      <c r="E212" s="141">
        <v>5390580</v>
      </c>
      <c r="F212" s="141">
        <v>2166100</v>
      </c>
      <c r="G212" s="141">
        <v>565657</v>
      </c>
      <c r="H212" s="141">
        <v>1600443</v>
      </c>
      <c r="I212" s="141">
        <v>679129</v>
      </c>
      <c r="J212" s="141">
        <v>1992299</v>
      </c>
      <c r="K212" s="141">
        <v>201595</v>
      </c>
      <c r="L212" s="141">
        <v>281307</v>
      </c>
      <c r="M212" s="141">
        <v>124145</v>
      </c>
      <c r="N212" s="141">
        <v>88982</v>
      </c>
      <c r="O212" s="141">
        <v>35163</v>
      </c>
      <c r="P212" s="141">
        <v>1837201</v>
      </c>
    </row>
    <row r="213" spans="1:16" ht="12.75">
      <c r="A213" s="141">
        <v>10</v>
      </c>
      <c r="B213" s="141">
        <v>1999</v>
      </c>
      <c r="C213" s="141" t="s">
        <v>439</v>
      </c>
      <c r="D213" s="141">
        <v>0</v>
      </c>
      <c r="E213" s="141">
        <v>0</v>
      </c>
      <c r="F213" s="141">
        <v>0</v>
      </c>
      <c r="G213" s="141">
        <v>0</v>
      </c>
      <c r="H213" s="141">
        <v>0</v>
      </c>
      <c r="I213" s="141">
        <v>0</v>
      </c>
      <c r="J213" s="141">
        <v>0</v>
      </c>
      <c r="K213" s="141">
        <v>0</v>
      </c>
      <c r="L213" s="141">
        <v>0</v>
      </c>
      <c r="M213" s="141">
        <v>0</v>
      </c>
      <c r="N213" s="141">
        <v>0</v>
      </c>
      <c r="O213" s="141">
        <v>0</v>
      </c>
      <c r="P213" s="141">
        <v>0</v>
      </c>
    </row>
    <row r="214" spans="1:16" ht="12.75">
      <c r="A214" s="141">
        <v>10</v>
      </c>
      <c r="B214" s="141">
        <v>1999</v>
      </c>
      <c r="C214" s="141" t="s">
        <v>440</v>
      </c>
      <c r="D214" s="141">
        <v>0</v>
      </c>
      <c r="E214" s="141">
        <v>0</v>
      </c>
      <c r="F214" s="141">
        <v>0</v>
      </c>
      <c r="G214" s="141">
        <v>0</v>
      </c>
      <c r="H214" s="141">
        <v>0</v>
      </c>
      <c r="I214" s="141">
        <v>0</v>
      </c>
      <c r="J214" s="141">
        <v>0</v>
      </c>
      <c r="K214" s="141">
        <v>0</v>
      </c>
      <c r="L214" s="141">
        <v>0</v>
      </c>
      <c r="M214" s="141">
        <v>0</v>
      </c>
      <c r="N214" s="141">
        <v>0</v>
      </c>
      <c r="O214" s="141">
        <v>0</v>
      </c>
      <c r="P214" s="141">
        <v>0</v>
      </c>
    </row>
    <row r="215" spans="1:16" ht="12.75">
      <c r="A215" s="141">
        <v>12</v>
      </c>
      <c r="B215" s="141">
        <v>1999</v>
      </c>
      <c r="C215" s="141" t="s">
        <v>441</v>
      </c>
      <c r="D215" s="141">
        <v>40695711</v>
      </c>
      <c r="E215" s="141">
        <v>259737026</v>
      </c>
      <c r="F215" s="141">
        <v>217612635</v>
      </c>
      <c r="G215" s="141">
        <v>101266316</v>
      </c>
      <c r="H215" s="141">
        <v>116346319</v>
      </c>
      <c r="I215" s="141">
        <v>23896150</v>
      </c>
      <c r="J215" s="141">
        <v>142814436</v>
      </c>
      <c r="K215" s="141">
        <v>26511032</v>
      </c>
      <c r="L215" s="141">
        <v>134833110</v>
      </c>
      <c r="M215" s="141">
        <v>23997752</v>
      </c>
      <c r="N215" s="141">
        <v>15995965</v>
      </c>
      <c r="O215" s="141">
        <v>8001787</v>
      </c>
      <c r="P215" s="141">
        <v>150859138</v>
      </c>
    </row>
    <row r="216" spans="1:16" ht="12.75">
      <c r="A216" s="141">
        <v>10</v>
      </c>
      <c r="B216" s="141">
        <v>1999</v>
      </c>
      <c r="C216" s="141" t="s">
        <v>442</v>
      </c>
      <c r="D216" s="141">
        <v>948571</v>
      </c>
      <c r="E216" s="141">
        <v>4747388</v>
      </c>
      <c r="F216" s="141">
        <v>2036106</v>
      </c>
      <c r="G216" s="141">
        <v>880987</v>
      </c>
      <c r="H216" s="141">
        <v>1155119</v>
      </c>
      <c r="I216" s="141">
        <v>408315</v>
      </c>
      <c r="J216" s="141">
        <v>1293857</v>
      </c>
      <c r="K216" s="141">
        <v>269141</v>
      </c>
      <c r="L216" s="141">
        <v>230640</v>
      </c>
      <c r="M216" s="141">
        <v>162710</v>
      </c>
      <c r="N216" s="141">
        <v>108102</v>
      </c>
      <c r="O216" s="141">
        <v>54608</v>
      </c>
      <c r="P216" s="141">
        <v>1478868</v>
      </c>
    </row>
    <row r="217" spans="1:16" ht="12.75">
      <c r="A217" s="141">
        <v>10</v>
      </c>
      <c r="B217" s="141">
        <v>1999</v>
      </c>
      <c r="C217" s="141" t="s">
        <v>443</v>
      </c>
      <c r="D217" s="141">
        <v>524522</v>
      </c>
      <c r="E217" s="141">
        <v>3990189</v>
      </c>
      <c r="F217" s="141">
        <v>4701517</v>
      </c>
      <c r="G217" s="141">
        <v>2397730</v>
      </c>
      <c r="H217" s="141">
        <v>2303787</v>
      </c>
      <c r="I217" s="141">
        <v>100</v>
      </c>
      <c r="J217" s="141">
        <v>366</v>
      </c>
      <c r="K217" s="141">
        <v>26737</v>
      </c>
      <c r="L217" s="141">
        <v>522113</v>
      </c>
      <c r="M217" s="141">
        <v>737811</v>
      </c>
      <c r="N217" s="141">
        <v>406456</v>
      </c>
      <c r="O217" s="141">
        <v>331355</v>
      </c>
      <c r="P217" s="141">
        <v>2661879</v>
      </c>
    </row>
    <row r="218" spans="1:16" ht="12.75">
      <c r="A218" s="141">
        <v>10</v>
      </c>
      <c r="B218" s="141">
        <v>1999</v>
      </c>
      <c r="C218" s="141" t="s">
        <v>444</v>
      </c>
      <c r="D218" s="141">
        <v>126765</v>
      </c>
      <c r="E218" s="141">
        <v>628285</v>
      </c>
      <c r="F218" s="141">
        <v>802130</v>
      </c>
      <c r="G218" s="141">
        <v>348237</v>
      </c>
      <c r="H218" s="141">
        <v>453893</v>
      </c>
      <c r="I218" s="141">
        <v>7049</v>
      </c>
      <c r="J218" s="141">
        <v>30348</v>
      </c>
      <c r="K218" s="141">
        <v>207321</v>
      </c>
      <c r="L218" s="141">
        <v>1920994</v>
      </c>
      <c r="M218" s="141">
        <v>134559</v>
      </c>
      <c r="N218" s="141">
        <v>729</v>
      </c>
      <c r="O218" s="141">
        <v>133830</v>
      </c>
      <c r="P218" s="141">
        <v>795044</v>
      </c>
    </row>
    <row r="219" spans="1:16" ht="12.75">
      <c r="A219" s="141">
        <v>10</v>
      </c>
      <c r="B219" s="141">
        <v>1999</v>
      </c>
      <c r="C219" s="141" t="s">
        <v>445</v>
      </c>
      <c r="D219" s="141">
        <v>636304</v>
      </c>
      <c r="E219" s="141">
        <v>4044898</v>
      </c>
      <c r="F219" s="141">
        <v>4348617</v>
      </c>
      <c r="G219" s="141">
        <v>1129457</v>
      </c>
      <c r="H219" s="141">
        <v>3219160</v>
      </c>
      <c r="I219" s="141">
        <v>141166</v>
      </c>
      <c r="J219" s="141">
        <v>482451</v>
      </c>
      <c r="K219" s="141">
        <v>346628</v>
      </c>
      <c r="L219" s="141">
        <v>410890</v>
      </c>
      <c r="M219" s="141">
        <v>238467</v>
      </c>
      <c r="N219" s="141">
        <v>90383</v>
      </c>
      <c r="O219" s="141">
        <v>148084</v>
      </c>
      <c r="P219" s="141">
        <v>3713872</v>
      </c>
    </row>
    <row r="220" spans="1:16" ht="12.75">
      <c r="A220" s="141">
        <v>10</v>
      </c>
      <c r="B220" s="141">
        <v>1999</v>
      </c>
      <c r="C220" s="141" t="s">
        <v>446</v>
      </c>
      <c r="D220" s="141">
        <v>1694682</v>
      </c>
      <c r="E220" s="141">
        <v>13981670</v>
      </c>
      <c r="F220" s="141">
        <v>9313138</v>
      </c>
      <c r="G220" s="141">
        <v>2302165</v>
      </c>
      <c r="H220" s="141">
        <v>7010973</v>
      </c>
      <c r="I220" s="141">
        <v>281381</v>
      </c>
      <c r="J220" s="141">
        <v>1240080</v>
      </c>
      <c r="K220" s="141">
        <v>659790</v>
      </c>
      <c r="L220" s="141">
        <v>689428</v>
      </c>
      <c r="M220" s="141">
        <v>191930</v>
      </c>
      <c r="N220" s="141">
        <v>14608</v>
      </c>
      <c r="O220" s="141">
        <v>177322</v>
      </c>
      <c r="P220" s="141">
        <v>7848085</v>
      </c>
    </row>
    <row r="221" spans="1:16" ht="12.75">
      <c r="A221" s="141">
        <v>10</v>
      </c>
      <c r="B221" s="141">
        <v>1999</v>
      </c>
      <c r="C221" s="141" t="s">
        <v>447</v>
      </c>
      <c r="D221" s="141">
        <v>699332</v>
      </c>
      <c r="E221" s="141">
        <v>4778895</v>
      </c>
      <c r="F221" s="141">
        <v>4222433</v>
      </c>
      <c r="G221" s="141">
        <v>1367519</v>
      </c>
      <c r="H221" s="141">
        <v>2854914</v>
      </c>
      <c r="I221" s="141">
        <v>266686</v>
      </c>
      <c r="J221" s="141">
        <v>745014</v>
      </c>
      <c r="K221" s="141">
        <v>303107</v>
      </c>
      <c r="L221" s="141">
        <v>105507</v>
      </c>
      <c r="M221" s="141">
        <v>58163</v>
      </c>
      <c r="N221" s="141">
        <v>44975</v>
      </c>
      <c r="O221" s="141">
        <v>13188</v>
      </c>
      <c r="P221" s="141">
        <v>3171209</v>
      </c>
    </row>
    <row r="222" spans="1:16" ht="12.75">
      <c r="A222" s="141">
        <v>10</v>
      </c>
      <c r="B222" s="141">
        <v>1999</v>
      </c>
      <c r="C222" s="141" t="s">
        <v>448</v>
      </c>
      <c r="D222" s="141">
        <v>2444678</v>
      </c>
      <c r="E222" s="141">
        <v>18423624</v>
      </c>
      <c r="F222" s="141">
        <v>14087321</v>
      </c>
      <c r="G222" s="141">
        <v>4065719</v>
      </c>
      <c r="H222" s="141">
        <v>10021602</v>
      </c>
      <c r="I222" s="141">
        <v>289291</v>
      </c>
      <c r="J222" s="141">
        <v>2547886</v>
      </c>
      <c r="K222" s="141">
        <v>791571</v>
      </c>
      <c r="L222" s="141">
        <v>876205</v>
      </c>
      <c r="M222" s="141">
        <v>1242186</v>
      </c>
      <c r="N222" s="141">
        <v>978097</v>
      </c>
      <c r="O222" s="141">
        <v>264089</v>
      </c>
      <c r="P222" s="141">
        <v>11077262</v>
      </c>
    </row>
    <row r="223" spans="1:16" ht="12.75">
      <c r="A223" s="141">
        <v>10</v>
      </c>
      <c r="B223" s="141">
        <v>1999</v>
      </c>
      <c r="C223" s="141" t="s">
        <v>449</v>
      </c>
      <c r="D223" s="141">
        <v>6602428</v>
      </c>
      <c r="E223" s="141">
        <v>27795093</v>
      </c>
      <c r="F223" s="141">
        <v>24464868</v>
      </c>
      <c r="G223" s="141">
        <v>6667055</v>
      </c>
      <c r="H223" s="141">
        <v>17797813</v>
      </c>
      <c r="I223" s="141">
        <v>1513612</v>
      </c>
      <c r="J223" s="141">
        <v>4945925</v>
      </c>
      <c r="K223" s="141">
        <v>1547363</v>
      </c>
      <c r="L223" s="141">
        <v>736417</v>
      </c>
      <c r="M223" s="141">
        <v>194480</v>
      </c>
      <c r="N223" s="141">
        <v>127672</v>
      </c>
      <c r="O223" s="141">
        <v>66808</v>
      </c>
      <c r="P223" s="141">
        <v>19411984</v>
      </c>
    </row>
    <row r="224" spans="1:16" ht="12.75">
      <c r="A224" s="141">
        <v>10</v>
      </c>
      <c r="B224" s="141">
        <v>1999</v>
      </c>
      <c r="C224" s="141" t="s">
        <v>450</v>
      </c>
      <c r="D224" s="141">
        <v>302805</v>
      </c>
      <c r="E224" s="141">
        <v>1574593</v>
      </c>
      <c r="F224" s="141">
        <v>1720007</v>
      </c>
      <c r="G224" s="141">
        <v>439136</v>
      </c>
      <c r="H224" s="141">
        <v>1280871</v>
      </c>
      <c r="I224" s="141">
        <v>186088</v>
      </c>
      <c r="J224" s="141">
        <v>609597</v>
      </c>
      <c r="K224" s="141">
        <v>322854</v>
      </c>
      <c r="L224" s="141">
        <v>109540</v>
      </c>
      <c r="M224" s="141">
        <v>14372</v>
      </c>
      <c r="N224" s="141">
        <v>0</v>
      </c>
      <c r="O224" s="141">
        <v>14372</v>
      </c>
      <c r="P224" s="141">
        <v>1618097</v>
      </c>
    </row>
    <row r="225" spans="1:16" ht="12.75">
      <c r="A225" s="141">
        <v>10</v>
      </c>
      <c r="B225" s="141">
        <v>1999</v>
      </c>
      <c r="C225" s="141" t="s">
        <v>361</v>
      </c>
      <c r="D225" s="141">
        <v>456712</v>
      </c>
      <c r="E225" s="141">
        <v>2330930</v>
      </c>
      <c r="F225" s="141">
        <v>3101326</v>
      </c>
      <c r="G225" s="141">
        <v>1052615</v>
      </c>
      <c r="H225" s="141">
        <v>2048711</v>
      </c>
      <c r="I225" s="141">
        <v>86885</v>
      </c>
      <c r="J225" s="141">
        <v>339458</v>
      </c>
      <c r="K225" s="141">
        <v>339012</v>
      </c>
      <c r="L225" s="141">
        <v>782579</v>
      </c>
      <c r="M225" s="141">
        <v>459502</v>
      </c>
      <c r="N225" s="141">
        <v>309353</v>
      </c>
      <c r="O225" s="141">
        <v>150149</v>
      </c>
      <c r="P225" s="141">
        <v>2537872</v>
      </c>
    </row>
    <row r="226" spans="1:16" ht="12.75">
      <c r="A226" s="141">
        <v>10</v>
      </c>
      <c r="B226" s="141">
        <v>1999</v>
      </c>
      <c r="C226" s="141" t="s">
        <v>362</v>
      </c>
      <c r="D226" s="141">
        <v>5407945</v>
      </c>
      <c r="E226" s="141">
        <v>34805945</v>
      </c>
      <c r="F226" s="141">
        <v>18120226</v>
      </c>
      <c r="G226" s="141">
        <v>6845696</v>
      </c>
      <c r="H226" s="141">
        <v>11274530</v>
      </c>
      <c r="I226" s="141">
        <v>1848506</v>
      </c>
      <c r="J226" s="141">
        <v>6451139</v>
      </c>
      <c r="K226" s="141">
        <v>1755551</v>
      </c>
      <c r="L226" s="141">
        <v>740156</v>
      </c>
      <c r="M226" s="141">
        <v>531436</v>
      </c>
      <c r="N226" s="141">
        <v>236688</v>
      </c>
      <c r="O226" s="141">
        <v>294748</v>
      </c>
      <c r="P226" s="141">
        <v>13324829</v>
      </c>
    </row>
    <row r="227" spans="1:16" ht="12.75">
      <c r="A227" s="141">
        <v>10</v>
      </c>
      <c r="B227" s="141">
        <v>1999</v>
      </c>
      <c r="C227" s="141" t="s">
        <v>363</v>
      </c>
      <c r="D227" s="141">
        <v>710454</v>
      </c>
      <c r="E227" s="141">
        <v>4499232</v>
      </c>
      <c r="F227" s="141">
        <v>2463705</v>
      </c>
      <c r="G227" s="141">
        <v>1566104</v>
      </c>
      <c r="H227" s="141">
        <v>897601</v>
      </c>
      <c r="I227" s="141">
        <v>59735</v>
      </c>
      <c r="J227" s="141">
        <v>246250</v>
      </c>
      <c r="K227" s="141">
        <v>142232</v>
      </c>
      <c r="L227" s="141">
        <v>324036</v>
      </c>
      <c r="M227" s="141">
        <v>612166</v>
      </c>
      <c r="N227" s="141">
        <v>571662</v>
      </c>
      <c r="O227" s="141">
        <v>40504</v>
      </c>
      <c r="P227" s="141">
        <v>1080337</v>
      </c>
    </row>
    <row r="228" spans="1:16" ht="12.75">
      <c r="A228" s="141">
        <v>10</v>
      </c>
      <c r="B228" s="141">
        <v>1999</v>
      </c>
      <c r="C228" s="141" t="s">
        <v>364</v>
      </c>
      <c r="D228" s="141">
        <v>222</v>
      </c>
      <c r="E228" s="141">
        <v>3515</v>
      </c>
      <c r="F228" s="141">
        <v>7056</v>
      </c>
      <c r="G228" s="141">
        <v>3723</v>
      </c>
      <c r="H228" s="141">
        <v>3333</v>
      </c>
      <c r="I228" s="141">
        <v>0</v>
      </c>
      <c r="J228" s="141">
        <v>0</v>
      </c>
      <c r="K228" s="141">
        <v>0</v>
      </c>
      <c r="L228" s="141">
        <v>0</v>
      </c>
      <c r="M228" s="141">
        <v>0</v>
      </c>
      <c r="N228" s="141">
        <v>0</v>
      </c>
      <c r="O228" s="141">
        <v>0</v>
      </c>
      <c r="P228" s="141">
        <v>3333</v>
      </c>
    </row>
    <row r="229" spans="1:16" ht="12.75">
      <c r="A229" s="141">
        <v>10</v>
      </c>
      <c r="B229" s="141">
        <v>1999</v>
      </c>
      <c r="C229" s="141" t="s">
        <v>365</v>
      </c>
      <c r="D229" s="141">
        <v>290677</v>
      </c>
      <c r="E229" s="141">
        <v>1413249</v>
      </c>
      <c r="F229" s="141">
        <v>2327111</v>
      </c>
      <c r="G229" s="141">
        <v>571717</v>
      </c>
      <c r="H229" s="141">
        <v>1755394</v>
      </c>
      <c r="I229" s="141">
        <v>89164</v>
      </c>
      <c r="J229" s="141">
        <v>304421</v>
      </c>
      <c r="K229" s="141">
        <v>184801</v>
      </c>
      <c r="L229" s="141">
        <v>2314</v>
      </c>
      <c r="M229" s="141">
        <v>712</v>
      </c>
      <c r="N229" s="141">
        <v>246</v>
      </c>
      <c r="O229" s="141">
        <v>466</v>
      </c>
      <c r="P229" s="141">
        <v>1940661</v>
      </c>
    </row>
    <row r="230" spans="1:16" ht="12.75">
      <c r="A230" s="141">
        <v>10</v>
      </c>
      <c r="B230" s="141">
        <v>1999</v>
      </c>
      <c r="C230" s="141" t="s">
        <v>366</v>
      </c>
      <c r="D230" s="141">
        <v>1444971</v>
      </c>
      <c r="E230" s="141">
        <v>7421319</v>
      </c>
      <c r="F230" s="141">
        <v>9057514</v>
      </c>
      <c r="G230" s="141">
        <v>2044912</v>
      </c>
      <c r="H230" s="141">
        <v>7012602</v>
      </c>
      <c r="I230" s="141">
        <v>219137</v>
      </c>
      <c r="J230" s="141">
        <v>712210</v>
      </c>
      <c r="K230" s="141">
        <v>200507</v>
      </c>
      <c r="L230" s="141">
        <v>12826</v>
      </c>
      <c r="M230" s="141">
        <v>3148</v>
      </c>
      <c r="N230" s="141">
        <v>2044</v>
      </c>
      <c r="O230" s="141">
        <v>1104</v>
      </c>
      <c r="P230" s="141">
        <v>7214213</v>
      </c>
    </row>
    <row r="231" spans="1:16" ht="12.75">
      <c r="A231" s="141">
        <v>10</v>
      </c>
      <c r="B231" s="141">
        <v>1999</v>
      </c>
      <c r="C231" s="141" t="s">
        <v>367</v>
      </c>
      <c r="D231" s="141">
        <v>923</v>
      </c>
      <c r="E231" s="141">
        <v>6491</v>
      </c>
      <c r="F231" s="141">
        <v>13221</v>
      </c>
      <c r="G231" s="141">
        <v>1428</v>
      </c>
      <c r="H231" s="141">
        <v>11793</v>
      </c>
      <c r="I231" s="141">
        <v>0</v>
      </c>
      <c r="J231" s="141">
        <v>0</v>
      </c>
      <c r="K231" s="141">
        <v>0</v>
      </c>
      <c r="L231" s="141">
        <v>0</v>
      </c>
      <c r="M231" s="141">
        <v>0</v>
      </c>
      <c r="N231" s="141">
        <v>0</v>
      </c>
      <c r="O231" s="141">
        <v>0</v>
      </c>
      <c r="P231" s="141">
        <v>11793</v>
      </c>
    </row>
    <row r="232" spans="1:16" ht="12.75">
      <c r="A232" s="141">
        <v>10</v>
      </c>
      <c r="B232" s="141">
        <v>1999</v>
      </c>
      <c r="C232" s="141" t="s">
        <v>368</v>
      </c>
      <c r="D232" s="141">
        <v>11832159</v>
      </c>
      <c r="E232" s="141">
        <v>146760629</v>
      </c>
      <c r="F232" s="141">
        <v>57688440</v>
      </c>
      <c r="G232" s="141">
        <v>33313259</v>
      </c>
      <c r="H232" s="141">
        <v>24375181</v>
      </c>
      <c r="I232" s="141">
        <v>3798254</v>
      </c>
      <c r="J232" s="141">
        <v>15617186</v>
      </c>
      <c r="K232" s="141">
        <v>3962309</v>
      </c>
      <c r="L232" s="141">
        <v>5448934</v>
      </c>
      <c r="M232" s="141">
        <v>2209835</v>
      </c>
      <c r="N232" s="141">
        <v>2090175</v>
      </c>
      <c r="O232" s="141">
        <v>119660</v>
      </c>
      <c r="P232" s="141">
        <v>28457150</v>
      </c>
    </row>
    <row r="233" spans="1:16" ht="12.75">
      <c r="A233" s="141">
        <v>10</v>
      </c>
      <c r="B233" s="141">
        <v>1999</v>
      </c>
      <c r="C233" s="141" t="s">
        <v>369</v>
      </c>
      <c r="D233" s="141">
        <v>3088915</v>
      </c>
      <c r="E233" s="141">
        <v>19025568</v>
      </c>
      <c r="F233" s="141">
        <v>13518095</v>
      </c>
      <c r="G233" s="141">
        <v>6526863</v>
      </c>
      <c r="H233" s="141">
        <v>6991232</v>
      </c>
      <c r="I233" s="141">
        <v>1344870</v>
      </c>
      <c r="J233" s="141">
        <v>3273388</v>
      </c>
      <c r="K233" s="141">
        <v>1451431</v>
      </c>
      <c r="L233" s="141">
        <v>1158121</v>
      </c>
      <c r="M233" s="141">
        <v>334261</v>
      </c>
      <c r="N233" s="141">
        <v>149428</v>
      </c>
      <c r="O233" s="141">
        <v>184833</v>
      </c>
      <c r="P233" s="141">
        <v>8627496</v>
      </c>
    </row>
    <row r="234" spans="1:16" ht="12.75">
      <c r="A234" s="141">
        <v>10</v>
      </c>
      <c r="B234" s="141">
        <v>1999</v>
      </c>
      <c r="C234" s="141" t="s">
        <v>370</v>
      </c>
      <c r="D234" s="141">
        <v>8111262</v>
      </c>
      <c r="E234" s="141">
        <v>50337772</v>
      </c>
      <c r="F234" s="141">
        <v>49437634</v>
      </c>
      <c r="G234" s="141">
        <v>15447529</v>
      </c>
      <c r="H234" s="141">
        <v>33990105</v>
      </c>
      <c r="I234" s="141">
        <v>1247174</v>
      </c>
      <c r="J234" s="141">
        <v>5950170</v>
      </c>
      <c r="K234" s="141">
        <v>2594096</v>
      </c>
      <c r="L234" s="141">
        <v>1415612</v>
      </c>
      <c r="M234" s="141">
        <v>965609</v>
      </c>
      <c r="N234" s="141">
        <v>568246</v>
      </c>
      <c r="O234" s="141">
        <v>397363</v>
      </c>
      <c r="P234" s="141">
        <v>36981564</v>
      </c>
    </row>
    <row r="235" spans="1:16" ht="12.75">
      <c r="A235" s="141">
        <v>10</v>
      </c>
      <c r="B235" s="141">
        <v>1999</v>
      </c>
      <c r="C235" s="141" t="s">
        <v>371</v>
      </c>
      <c r="D235" s="141">
        <v>1993739</v>
      </c>
      <c r="E235" s="141">
        <v>16752416</v>
      </c>
      <c r="F235" s="141">
        <v>13438079</v>
      </c>
      <c r="G235" s="141">
        <v>5936206</v>
      </c>
      <c r="H235" s="141">
        <v>7501873</v>
      </c>
      <c r="I235" s="141">
        <v>540383</v>
      </c>
      <c r="J235" s="141">
        <v>2178857</v>
      </c>
      <c r="K235" s="141">
        <v>1553481</v>
      </c>
      <c r="L235" s="141">
        <v>1221211</v>
      </c>
      <c r="M235" s="141">
        <v>1267994</v>
      </c>
      <c r="N235" s="141">
        <v>820372</v>
      </c>
      <c r="O235" s="141">
        <v>447622</v>
      </c>
      <c r="P235" s="141">
        <v>9502976</v>
      </c>
    </row>
    <row r="236" spans="1:16" ht="12.75">
      <c r="A236" s="141">
        <v>10</v>
      </c>
      <c r="B236" s="141">
        <v>1999</v>
      </c>
      <c r="C236" s="141" t="s">
        <v>372</v>
      </c>
      <c r="D236" s="141">
        <v>1261730</v>
      </c>
      <c r="E236" s="141">
        <v>11065570</v>
      </c>
      <c r="F236" s="141">
        <v>4743975</v>
      </c>
      <c r="G236" s="141">
        <v>2751403</v>
      </c>
      <c r="H236" s="141">
        <v>1992572</v>
      </c>
      <c r="I236" s="141">
        <v>368914</v>
      </c>
      <c r="J236" s="141">
        <v>1443304</v>
      </c>
      <c r="K236" s="141">
        <v>543911</v>
      </c>
      <c r="L236" s="141">
        <v>252593</v>
      </c>
      <c r="M236" s="141">
        <v>146747</v>
      </c>
      <c r="N236" s="141">
        <v>91400</v>
      </c>
      <c r="O236" s="141">
        <v>55347</v>
      </c>
      <c r="P236" s="141">
        <v>2591830</v>
      </c>
    </row>
    <row r="237" spans="1:16" ht="12.75">
      <c r="A237" s="141">
        <v>10</v>
      </c>
      <c r="B237" s="141">
        <v>1999</v>
      </c>
      <c r="C237" s="141" t="s">
        <v>373</v>
      </c>
      <c r="D237" s="141">
        <v>1513032</v>
      </c>
      <c r="E237" s="141">
        <v>5743848</v>
      </c>
      <c r="F237" s="141">
        <v>3879649</v>
      </c>
      <c r="G237" s="141">
        <v>1869151</v>
      </c>
      <c r="H237" s="141">
        <v>2010498</v>
      </c>
      <c r="I237" s="141">
        <v>133700</v>
      </c>
      <c r="J237" s="141">
        <v>475503</v>
      </c>
      <c r="K237" s="141">
        <v>544354</v>
      </c>
      <c r="L237" s="141">
        <v>211247</v>
      </c>
      <c r="M237" s="141">
        <v>47321</v>
      </c>
      <c r="N237" s="141">
        <v>687</v>
      </c>
      <c r="O237" s="141">
        <v>46634</v>
      </c>
      <c r="P237" s="141">
        <v>2601486</v>
      </c>
    </row>
    <row r="238" spans="1:16" ht="12.75">
      <c r="A238" s="141">
        <v>10</v>
      </c>
      <c r="B238" s="141">
        <v>1999</v>
      </c>
      <c r="C238" s="141" t="s">
        <v>374</v>
      </c>
      <c r="D238" s="141">
        <v>26</v>
      </c>
      <c r="E238" s="141">
        <v>158</v>
      </c>
      <c r="F238" s="141">
        <v>223</v>
      </c>
      <c r="G238" s="141">
        <v>144</v>
      </c>
      <c r="H238" s="141">
        <v>79</v>
      </c>
      <c r="I238" s="141">
        <v>0</v>
      </c>
      <c r="J238" s="141">
        <v>0</v>
      </c>
      <c r="K238" s="141">
        <v>0</v>
      </c>
      <c r="L238" s="141">
        <v>0</v>
      </c>
      <c r="M238" s="141">
        <v>0</v>
      </c>
      <c r="N238" s="141">
        <v>0</v>
      </c>
      <c r="O238" s="141">
        <v>0</v>
      </c>
      <c r="P238" s="141">
        <v>79</v>
      </c>
    </row>
    <row r="239" spans="1:16" ht="12.75">
      <c r="A239" s="141">
        <v>10</v>
      </c>
      <c r="B239" s="141">
        <v>1999</v>
      </c>
      <c r="C239" s="141" t="s">
        <v>375</v>
      </c>
      <c r="D239" s="141">
        <v>98</v>
      </c>
      <c r="E239" s="141">
        <v>355</v>
      </c>
      <c r="F239" s="141">
        <v>593</v>
      </c>
      <c r="G239" s="141">
        <v>35</v>
      </c>
      <c r="H239" s="141">
        <v>558</v>
      </c>
      <c r="I239" s="141">
        <v>0</v>
      </c>
      <c r="J239" s="141">
        <v>0</v>
      </c>
      <c r="K239" s="141">
        <v>0</v>
      </c>
      <c r="L239" s="141">
        <v>0</v>
      </c>
      <c r="M239" s="141">
        <v>0</v>
      </c>
      <c r="N239" s="141">
        <v>0</v>
      </c>
      <c r="O239" s="141">
        <v>0</v>
      </c>
      <c r="P239" s="141">
        <v>558</v>
      </c>
    </row>
    <row r="240" spans="1:16" ht="12.75">
      <c r="A240" s="141">
        <v>10</v>
      </c>
      <c r="B240" s="141">
        <v>1999</v>
      </c>
      <c r="C240" s="141" t="s">
        <v>376</v>
      </c>
      <c r="D240" s="141">
        <v>2622668</v>
      </c>
      <c r="E240" s="141">
        <v>19880630</v>
      </c>
      <c r="F240" s="141">
        <v>14007299</v>
      </c>
      <c r="G240" s="141">
        <v>10555738</v>
      </c>
      <c r="H240" s="141">
        <v>3451561</v>
      </c>
      <c r="I240" s="141">
        <v>500736</v>
      </c>
      <c r="J240" s="141">
        <v>1034648</v>
      </c>
      <c r="K240" s="141">
        <v>809831</v>
      </c>
      <c r="L240" s="141">
        <v>837596</v>
      </c>
      <c r="M240" s="141">
        <v>723439</v>
      </c>
      <c r="N240" s="141">
        <v>349394</v>
      </c>
      <c r="O240" s="141">
        <v>374045</v>
      </c>
      <c r="P240" s="141">
        <v>4635437</v>
      </c>
    </row>
    <row r="241" spans="1:16" ht="12.75">
      <c r="A241" s="141">
        <v>10</v>
      </c>
      <c r="B241" s="141">
        <v>1999</v>
      </c>
      <c r="C241" s="141" t="s">
        <v>377</v>
      </c>
      <c r="D241" s="141">
        <v>314987</v>
      </c>
      <c r="E241" s="141">
        <v>2070252</v>
      </c>
      <c r="F241" s="141">
        <v>2149359</v>
      </c>
      <c r="G241" s="141">
        <v>1173115</v>
      </c>
      <c r="H241" s="141">
        <v>976244</v>
      </c>
      <c r="I241" s="141">
        <v>100864</v>
      </c>
      <c r="J241" s="141">
        <v>390602</v>
      </c>
      <c r="K241" s="141">
        <v>412147</v>
      </c>
      <c r="L241" s="141">
        <v>989162</v>
      </c>
      <c r="M241" s="141">
        <v>578972</v>
      </c>
      <c r="N241" s="141">
        <v>382500</v>
      </c>
      <c r="O241" s="141">
        <v>196472</v>
      </c>
      <c r="P241" s="141">
        <v>1584863</v>
      </c>
    </row>
    <row r="242" spans="1:16" ht="12.75">
      <c r="A242" s="141">
        <v>12</v>
      </c>
      <c r="B242" s="141">
        <v>1999</v>
      </c>
      <c r="C242" s="141" t="s">
        <v>378</v>
      </c>
      <c r="D242" s="141">
        <v>53030607</v>
      </c>
      <c r="E242" s="141">
        <v>402082514</v>
      </c>
      <c r="F242" s="141">
        <v>259649642</v>
      </c>
      <c r="G242" s="141">
        <v>109257643</v>
      </c>
      <c r="H242" s="141">
        <v>150391999</v>
      </c>
      <c r="I242" s="141">
        <v>13432010</v>
      </c>
      <c r="J242" s="141">
        <v>50312660</v>
      </c>
      <c r="K242" s="141">
        <v>18968175</v>
      </c>
      <c r="L242" s="141">
        <v>18998121</v>
      </c>
      <c r="M242" s="141">
        <v>10855820</v>
      </c>
      <c r="N242" s="141">
        <v>7343217</v>
      </c>
      <c r="O242" s="141">
        <v>3512603</v>
      </c>
      <c r="P242" s="141">
        <v>172872777</v>
      </c>
    </row>
    <row r="243" spans="1:16" ht="12.75">
      <c r="A243" s="141">
        <v>10</v>
      </c>
      <c r="B243" s="141">
        <v>1999</v>
      </c>
      <c r="C243" s="141" t="s">
        <v>379</v>
      </c>
      <c r="D243" s="141">
        <v>6</v>
      </c>
      <c r="E243" s="141">
        <v>24</v>
      </c>
      <c r="F243" s="141">
        <v>52</v>
      </c>
      <c r="G243" s="141">
        <v>5</v>
      </c>
      <c r="H243" s="141">
        <v>47</v>
      </c>
      <c r="I243" s="141">
        <v>0</v>
      </c>
      <c r="J243" s="141">
        <v>0</v>
      </c>
      <c r="K243" s="141">
        <v>0</v>
      </c>
      <c r="L243" s="141">
        <v>0</v>
      </c>
      <c r="M243" s="141">
        <v>0</v>
      </c>
      <c r="N243" s="141">
        <v>0</v>
      </c>
      <c r="O243" s="141">
        <v>0</v>
      </c>
      <c r="P243" s="141">
        <v>47</v>
      </c>
    </row>
    <row r="244" spans="1:16" ht="12.75">
      <c r="A244" s="141">
        <v>10</v>
      </c>
      <c r="B244" s="141">
        <v>1999</v>
      </c>
      <c r="C244" s="141" t="s">
        <v>380</v>
      </c>
      <c r="D244" s="141">
        <v>8631</v>
      </c>
      <c r="E244" s="141">
        <v>25207</v>
      </c>
      <c r="F244" s="141">
        <v>130508</v>
      </c>
      <c r="G244" s="141">
        <v>5545</v>
      </c>
      <c r="H244" s="141">
        <v>124963</v>
      </c>
      <c r="I244" s="141">
        <v>0</v>
      </c>
      <c r="J244" s="141">
        <v>0</v>
      </c>
      <c r="K244" s="141">
        <v>0</v>
      </c>
      <c r="L244" s="141">
        <v>0</v>
      </c>
      <c r="M244" s="141">
        <v>0</v>
      </c>
      <c r="N244" s="141">
        <v>0</v>
      </c>
      <c r="O244" s="141">
        <v>0</v>
      </c>
      <c r="P244" s="141">
        <v>124963</v>
      </c>
    </row>
    <row r="245" spans="1:16" ht="12.75">
      <c r="A245" s="141">
        <v>10</v>
      </c>
      <c r="B245" s="141">
        <v>1999</v>
      </c>
      <c r="C245" s="141" t="s">
        <v>381</v>
      </c>
      <c r="D245" s="141">
        <v>0</v>
      </c>
      <c r="E245" s="141">
        <v>0</v>
      </c>
      <c r="F245" s="141">
        <v>0</v>
      </c>
      <c r="G245" s="141">
        <v>0</v>
      </c>
      <c r="H245" s="141">
        <v>0</v>
      </c>
      <c r="I245" s="141">
        <v>0</v>
      </c>
      <c r="J245" s="141">
        <v>0</v>
      </c>
      <c r="K245" s="141">
        <v>0</v>
      </c>
      <c r="L245" s="141">
        <v>0</v>
      </c>
      <c r="M245" s="141">
        <v>0</v>
      </c>
      <c r="N245" s="141">
        <v>0</v>
      </c>
      <c r="O245" s="141">
        <v>0</v>
      </c>
      <c r="P245" s="141">
        <v>0</v>
      </c>
    </row>
    <row r="246" spans="1:16" ht="12.75">
      <c r="A246" s="141">
        <v>10</v>
      </c>
      <c r="B246" s="141">
        <v>1999</v>
      </c>
      <c r="C246" s="141" t="s">
        <v>382</v>
      </c>
      <c r="D246" s="141">
        <v>359638</v>
      </c>
      <c r="E246" s="141">
        <v>1347683</v>
      </c>
      <c r="F246" s="141">
        <v>2474991</v>
      </c>
      <c r="G246" s="141">
        <v>7998805</v>
      </c>
      <c r="H246" s="141">
        <v>-5523814</v>
      </c>
      <c r="I246" s="141">
        <v>63832</v>
      </c>
      <c r="J246" s="141">
        <v>801901</v>
      </c>
      <c r="K246" s="141">
        <v>701859</v>
      </c>
      <c r="L246" s="141">
        <v>33297</v>
      </c>
      <c r="M246" s="141">
        <v>155654</v>
      </c>
      <c r="N246" s="141">
        <v>151492</v>
      </c>
      <c r="O246" s="141">
        <v>4162</v>
      </c>
      <c r="P246" s="141">
        <v>-4817793</v>
      </c>
    </row>
    <row r="247" spans="1:16" ht="12.75">
      <c r="A247" s="141">
        <v>12</v>
      </c>
      <c r="B247" s="141">
        <v>1999</v>
      </c>
      <c r="C247" s="141" t="s">
        <v>383</v>
      </c>
      <c r="D247" s="141">
        <v>368275</v>
      </c>
      <c r="E247" s="141">
        <v>1372914</v>
      </c>
      <c r="F247" s="141">
        <v>2605551</v>
      </c>
      <c r="G247" s="141">
        <v>8004355</v>
      </c>
      <c r="H247" s="141">
        <v>-5398804</v>
      </c>
      <c r="I247" s="141">
        <v>63832</v>
      </c>
      <c r="J247" s="141">
        <v>801901</v>
      </c>
      <c r="K247" s="141">
        <v>701859</v>
      </c>
      <c r="L247" s="141">
        <v>33297</v>
      </c>
      <c r="M247" s="141">
        <v>155654</v>
      </c>
      <c r="N247" s="141">
        <v>151492</v>
      </c>
      <c r="O247" s="141">
        <v>4162</v>
      </c>
      <c r="P247" s="141">
        <v>-4692783</v>
      </c>
    </row>
    <row r="248" spans="1:16" ht="12.75">
      <c r="A248" s="141">
        <v>11</v>
      </c>
      <c r="B248" s="141">
        <v>1999</v>
      </c>
      <c r="C248" s="141" t="s">
        <v>429</v>
      </c>
      <c r="D248" s="141">
        <v>0</v>
      </c>
      <c r="E248" s="141">
        <v>0</v>
      </c>
      <c r="F248" s="141">
        <v>0</v>
      </c>
      <c r="G248" s="141">
        <v>0</v>
      </c>
      <c r="H248" s="141">
        <v>0</v>
      </c>
      <c r="I248" s="141">
        <v>0</v>
      </c>
      <c r="J248" s="141">
        <v>0</v>
      </c>
      <c r="K248" s="141">
        <v>0</v>
      </c>
      <c r="L248" s="141">
        <v>0</v>
      </c>
      <c r="M248" s="141">
        <v>0</v>
      </c>
      <c r="N248" s="141">
        <v>0</v>
      </c>
      <c r="O248" s="141">
        <v>0</v>
      </c>
      <c r="P248" s="141">
        <v>0</v>
      </c>
    </row>
    <row r="249" spans="1:16" ht="12.75">
      <c r="A249" s="141">
        <v>10</v>
      </c>
      <c r="B249" s="141">
        <v>1999</v>
      </c>
      <c r="C249" s="141" t="s">
        <v>430</v>
      </c>
      <c r="D249" s="141">
        <v>0</v>
      </c>
      <c r="E249" s="141">
        <v>0</v>
      </c>
      <c r="F249" s="141">
        <v>0</v>
      </c>
      <c r="G249" s="141">
        <v>0</v>
      </c>
      <c r="H249" s="141">
        <v>0</v>
      </c>
      <c r="I249" s="141">
        <v>0</v>
      </c>
      <c r="J249" s="141">
        <v>0</v>
      </c>
      <c r="K249" s="141">
        <v>0</v>
      </c>
      <c r="L249" s="141">
        <v>0</v>
      </c>
      <c r="M249" s="141">
        <v>0</v>
      </c>
      <c r="N249" s="141">
        <v>0</v>
      </c>
      <c r="O249" s="141">
        <v>0</v>
      </c>
      <c r="P249" s="141">
        <v>0</v>
      </c>
    </row>
    <row r="250" spans="1:16" ht="12.75">
      <c r="A250" s="141">
        <v>10</v>
      </c>
      <c r="B250" s="141">
        <v>1999</v>
      </c>
      <c r="C250" s="141" t="s">
        <v>433</v>
      </c>
      <c r="D250" s="141">
        <v>0</v>
      </c>
      <c r="E250" s="141">
        <v>0</v>
      </c>
      <c r="F250" s="141">
        <v>0</v>
      </c>
      <c r="G250" s="141">
        <v>0</v>
      </c>
      <c r="H250" s="141">
        <v>0</v>
      </c>
      <c r="I250" s="141">
        <v>0</v>
      </c>
      <c r="J250" s="141">
        <v>0</v>
      </c>
      <c r="K250" s="141">
        <v>0</v>
      </c>
      <c r="L250" s="141">
        <v>0</v>
      </c>
      <c r="M250" s="141">
        <v>0</v>
      </c>
      <c r="N250" s="141">
        <v>0</v>
      </c>
      <c r="O250" s="141">
        <v>0</v>
      </c>
      <c r="P250" s="141">
        <v>0</v>
      </c>
    </row>
    <row r="251" spans="1:16" ht="12.75">
      <c r="A251" s="141">
        <v>10</v>
      </c>
      <c r="B251" s="141">
        <v>1999</v>
      </c>
      <c r="C251" s="141" t="s">
        <v>434</v>
      </c>
      <c r="D251" s="141">
        <v>0</v>
      </c>
      <c r="E251" s="141">
        <v>0</v>
      </c>
      <c r="F251" s="141">
        <v>0</v>
      </c>
      <c r="G251" s="141">
        <v>0</v>
      </c>
      <c r="H251" s="141">
        <v>0</v>
      </c>
      <c r="I251" s="141">
        <v>0</v>
      </c>
      <c r="J251" s="141">
        <v>0</v>
      </c>
      <c r="K251" s="141">
        <v>0</v>
      </c>
      <c r="L251" s="141">
        <v>0</v>
      </c>
      <c r="M251" s="141">
        <v>0</v>
      </c>
      <c r="N251" s="141">
        <v>0</v>
      </c>
      <c r="O251" s="141">
        <v>0</v>
      </c>
      <c r="P251" s="141">
        <v>0</v>
      </c>
    </row>
    <row r="252" spans="1:16" ht="12.75">
      <c r="A252" s="141">
        <v>10</v>
      </c>
      <c r="B252" s="141">
        <v>1999</v>
      </c>
      <c r="C252" s="141" t="s">
        <v>435</v>
      </c>
      <c r="D252" s="141">
        <v>0</v>
      </c>
      <c r="E252" s="141">
        <v>0</v>
      </c>
      <c r="F252" s="141">
        <v>0</v>
      </c>
      <c r="G252" s="141">
        <v>0</v>
      </c>
      <c r="H252" s="141">
        <v>0</v>
      </c>
      <c r="I252" s="141">
        <v>0</v>
      </c>
      <c r="J252" s="141">
        <v>0</v>
      </c>
      <c r="K252" s="141">
        <v>0</v>
      </c>
      <c r="L252" s="141">
        <v>0</v>
      </c>
      <c r="M252" s="141">
        <v>0</v>
      </c>
      <c r="N252" s="141">
        <v>0</v>
      </c>
      <c r="O252" s="141">
        <v>0</v>
      </c>
      <c r="P252" s="141">
        <v>0</v>
      </c>
    </row>
    <row r="253" spans="1:16" ht="12.75">
      <c r="A253" s="141">
        <v>10</v>
      </c>
      <c r="B253" s="141">
        <v>1999</v>
      </c>
      <c r="C253" s="141" t="s">
        <v>436</v>
      </c>
      <c r="D253" s="141">
        <v>0</v>
      </c>
      <c r="E253" s="141">
        <v>0</v>
      </c>
      <c r="F253" s="141">
        <v>0</v>
      </c>
      <c r="G253" s="141">
        <v>0</v>
      </c>
      <c r="H253" s="141">
        <v>0</v>
      </c>
      <c r="I253" s="141">
        <v>0</v>
      </c>
      <c r="J253" s="141">
        <v>0</v>
      </c>
      <c r="K253" s="141">
        <v>0</v>
      </c>
      <c r="L253" s="141">
        <v>0</v>
      </c>
      <c r="M253" s="141">
        <v>0</v>
      </c>
      <c r="N253" s="141">
        <v>0</v>
      </c>
      <c r="O253" s="141">
        <v>0</v>
      </c>
      <c r="P253" s="141">
        <v>0</v>
      </c>
    </row>
    <row r="254" spans="1:16" ht="12.75">
      <c r="A254" s="141">
        <v>10</v>
      </c>
      <c r="B254" s="141">
        <v>1999</v>
      </c>
      <c r="C254" s="141" t="s">
        <v>437</v>
      </c>
      <c r="D254" s="141">
        <v>0</v>
      </c>
      <c r="E254" s="141">
        <v>0</v>
      </c>
      <c r="F254" s="141">
        <v>0</v>
      </c>
      <c r="G254" s="141">
        <v>0</v>
      </c>
      <c r="H254" s="141">
        <v>0</v>
      </c>
      <c r="I254" s="141">
        <v>0</v>
      </c>
      <c r="J254" s="141">
        <v>0</v>
      </c>
      <c r="K254" s="141">
        <v>0</v>
      </c>
      <c r="L254" s="141">
        <v>0</v>
      </c>
      <c r="M254" s="141">
        <v>0</v>
      </c>
      <c r="N254" s="141">
        <v>0</v>
      </c>
      <c r="O254" s="141">
        <v>0</v>
      </c>
      <c r="P254" s="141">
        <v>0</v>
      </c>
    </row>
    <row r="255" spans="1:16" ht="12.75">
      <c r="A255" s="141">
        <v>10</v>
      </c>
      <c r="B255" s="141">
        <v>1999</v>
      </c>
      <c r="C255" s="141" t="s">
        <v>544</v>
      </c>
      <c r="D255" s="141">
        <v>0</v>
      </c>
      <c r="E255" s="141">
        <v>0</v>
      </c>
      <c r="F255" s="141">
        <v>0</v>
      </c>
      <c r="G255" s="141">
        <v>0</v>
      </c>
      <c r="H255" s="141">
        <v>0</v>
      </c>
      <c r="I255" s="141">
        <v>0</v>
      </c>
      <c r="J255" s="141">
        <v>0</v>
      </c>
      <c r="K255" s="141">
        <v>0</v>
      </c>
      <c r="L255" s="141">
        <v>0</v>
      </c>
      <c r="M255" s="141">
        <v>0</v>
      </c>
      <c r="N255" s="141">
        <v>0</v>
      </c>
      <c r="O255" s="141">
        <v>0</v>
      </c>
      <c r="P255" s="141">
        <v>0</v>
      </c>
    </row>
    <row r="256" spans="1:16" ht="12.75">
      <c r="A256" s="141">
        <v>10</v>
      </c>
      <c r="B256" s="141">
        <v>1999</v>
      </c>
      <c r="C256" s="141" t="s">
        <v>438</v>
      </c>
      <c r="D256" s="141">
        <v>0</v>
      </c>
      <c r="E256" s="141">
        <v>0</v>
      </c>
      <c r="F256" s="141">
        <v>0</v>
      </c>
      <c r="G256" s="141">
        <v>0</v>
      </c>
      <c r="H256" s="141">
        <v>0</v>
      </c>
      <c r="I256" s="141">
        <v>0</v>
      </c>
      <c r="J256" s="141">
        <v>0</v>
      </c>
      <c r="K256" s="141">
        <v>0</v>
      </c>
      <c r="L256" s="141">
        <v>0</v>
      </c>
      <c r="M256" s="141">
        <v>0</v>
      </c>
      <c r="N256" s="141">
        <v>0</v>
      </c>
      <c r="O256" s="141">
        <v>0</v>
      </c>
      <c r="P256" s="141">
        <v>0</v>
      </c>
    </row>
    <row r="257" spans="1:16" ht="12.75">
      <c r="A257" s="141">
        <v>10</v>
      </c>
      <c r="B257" s="141">
        <v>1999</v>
      </c>
      <c r="C257" s="141" t="s">
        <v>439</v>
      </c>
      <c r="D257" s="141">
        <v>0</v>
      </c>
      <c r="E257" s="141">
        <v>0</v>
      </c>
      <c r="F257" s="141">
        <v>0</v>
      </c>
      <c r="G257" s="141">
        <v>0</v>
      </c>
      <c r="H257" s="141">
        <v>0</v>
      </c>
      <c r="I257" s="141">
        <v>0</v>
      </c>
      <c r="J257" s="141">
        <v>0</v>
      </c>
      <c r="K257" s="141">
        <v>0</v>
      </c>
      <c r="L257" s="141">
        <v>0</v>
      </c>
      <c r="M257" s="141">
        <v>0</v>
      </c>
      <c r="N257" s="141">
        <v>0</v>
      </c>
      <c r="O257" s="141">
        <v>0</v>
      </c>
      <c r="P257" s="141">
        <v>0</v>
      </c>
    </row>
    <row r="258" spans="1:16" ht="12.75">
      <c r="A258" s="141">
        <v>10</v>
      </c>
      <c r="B258" s="141">
        <v>1999</v>
      </c>
      <c r="C258" s="141" t="s">
        <v>440</v>
      </c>
      <c r="D258" s="141">
        <v>0</v>
      </c>
      <c r="E258" s="141">
        <v>0</v>
      </c>
      <c r="F258" s="141">
        <v>0</v>
      </c>
      <c r="G258" s="141">
        <v>0</v>
      </c>
      <c r="H258" s="141">
        <v>0</v>
      </c>
      <c r="I258" s="141">
        <v>0</v>
      </c>
      <c r="J258" s="141">
        <v>0</v>
      </c>
      <c r="K258" s="141">
        <v>0</v>
      </c>
      <c r="L258" s="141">
        <v>0</v>
      </c>
      <c r="M258" s="141">
        <v>0</v>
      </c>
      <c r="N258" s="141">
        <v>0</v>
      </c>
      <c r="O258" s="141">
        <v>0</v>
      </c>
      <c r="P258" s="141">
        <v>0</v>
      </c>
    </row>
    <row r="259" spans="1:16" ht="12.75">
      <c r="A259" s="141">
        <v>12</v>
      </c>
      <c r="B259" s="141">
        <v>1999</v>
      </c>
      <c r="C259" s="141" t="s">
        <v>384</v>
      </c>
      <c r="D259" s="141">
        <v>0</v>
      </c>
      <c r="E259" s="141">
        <v>0</v>
      </c>
      <c r="F259" s="141">
        <v>0</v>
      </c>
      <c r="G259" s="141">
        <v>0</v>
      </c>
      <c r="H259" s="141">
        <v>0</v>
      </c>
      <c r="I259" s="141">
        <v>0</v>
      </c>
      <c r="J259" s="141">
        <v>0</v>
      </c>
      <c r="K259" s="141">
        <v>0</v>
      </c>
      <c r="L259" s="141">
        <v>0</v>
      </c>
      <c r="M259" s="141">
        <v>0</v>
      </c>
      <c r="N259" s="141">
        <v>0</v>
      </c>
      <c r="O259" s="141">
        <v>0</v>
      </c>
      <c r="P259" s="141">
        <v>0</v>
      </c>
    </row>
    <row r="260" spans="1:16" ht="12.75">
      <c r="A260" s="141">
        <v>11</v>
      </c>
      <c r="B260" s="141">
        <v>1999</v>
      </c>
      <c r="C260" s="141" t="s">
        <v>385</v>
      </c>
      <c r="D260" s="141">
        <v>1872253022</v>
      </c>
      <c r="E260" s="141">
        <v>10865785425</v>
      </c>
      <c r="F260" s="141">
        <v>6745963395</v>
      </c>
      <c r="G260" s="141">
        <v>2563291632</v>
      </c>
      <c r="H260" s="141">
        <v>4182671763</v>
      </c>
      <c r="I260" s="141">
        <v>1489951381</v>
      </c>
      <c r="J260" s="141">
        <v>5018359224</v>
      </c>
      <c r="K260" s="141">
        <v>735742478</v>
      </c>
      <c r="L260" s="141">
        <v>655850710</v>
      </c>
      <c r="M260" s="141">
        <v>245231504</v>
      </c>
      <c r="N260" s="141">
        <v>162729386</v>
      </c>
      <c r="O260" s="141">
        <v>82502118</v>
      </c>
      <c r="P260" s="141">
        <v>5000916359</v>
      </c>
    </row>
    <row r="261" spans="1:16" ht="12.75">
      <c r="A261" s="141">
        <v>11</v>
      </c>
      <c r="B261" s="141">
        <v>1999</v>
      </c>
      <c r="C261" s="141" t="s">
        <v>386</v>
      </c>
      <c r="D261" s="141">
        <v>4140609</v>
      </c>
      <c r="E261" s="141">
        <v>34492203</v>
      </c>
      <c r="F261" s="141">
        <v>8883644</v>
      </c>
      <c r="G261" s="141">
        <v>9253683</v>
      </c>
      <c r="H261" s="141">
        <v>-370039</v>
      </c>
      <c r="I261" s="141">
        <v>4552976</v>
      </c>
      <c r="J261" s="141">
        <v>25005452</v>
      </c>
      <c r="K261" s="141">
        <v>2522049</v>
      </c>
      <c r="L261" s="141">
        <v>479008</v>
      </c>
      <c r="M261" s="141">
        <v>259715</v>
      </c>
      <c r="N261" s="141">
        <v>197052</v>
      </c>
      <c r="O261" s="141">
        <v>62663</v>
      </c>
      <c r="P261" s="141">
        <v>2214673</v>
      </c>
    </row>
    <row r="262" spans="1:16" ht="12.75">
      <c r="A262" s="141">
        <v>13</v>
      </c>
      <c r="B262" s="141">
        <v>1999</v>
      </c>
      <c r="C262" s="141" t="s">
        <v>62</v>
      </c>
      <c r="D262" s="141">
        <v>1876393631</v>
      </c>
      <c r="E262" s="141">
        <v>10900277628</v>
      </c>
      <c r="F262" s="141">
        <v>6754847039</v>
      </c>
      <c r="G262" s="141">
        <v>2572545315</v>
      </c>
      <c r="H262" s="141">
        <v>4182301724</v>
      </c>
      <c r="I262" s="141">
        <v>1494504357</v>
      </c>
      <c r="J262" s="141">
        <v>5043364676</v>
      </c>
      <c r="K262" s="141">
        <v>738264527</v>
      </c>
      <c r="L262" s="141">
        <v>656329718</v>
      </c>
      <c r="M262" s="141">
        <v>245491219</v>
      </c>
      <c r="N262" s="141">
        <v>162926438</v>
      </c>
      <c r="O262" s="141">
        <v>82564781</v>
      </c>
      <c r="P262" s="141">
        <v>5003131032</v>
      </c>
    </row>
    <row r="263" spans="1:11" ht="12.75">
      <c r="A263" s="141">
        <v>2</v>
      </c>
      <c r="B263" s="141">
        <v>1999</v>
      </c>
      <c r="C263" s="141" t="s">
        <v>63</v>
      </c>
      <c r="D263" s="141">
        <v>0</v>
      </c>
      <c r="E263" s="141" t="s">
        <v>58</v>
      </c>
      <c r="F263" s="141">
        <v>1</v>
      </c>
      <c r="G263" s="141" t="s">
        <v>59</v>
      </c>
      <c r="H263" s="141">
        <v>1</v>
      </c>
      <c r="I263" s="141" t="s">
        <v>60</v>
      </c>
      <c r="J263" s="141" t="s">
        <v>61</v>
      </c>
      <c r="K263" s="141">
        <v>2</v>
      </c>
    </row>
    <row r="264" spans="1:16" ht="12.75">
      <c r="A264" s="141">
        <v>10</v>
      </c>
      <c r="B264" s="141">
        <v>1999</v>
      </c>
      <c r="C264" s="141" t="s">
        <v>621</v>
      </c>
      <c r="D264" s="141">
        <v>0</v>
      </c>
      <c r="E264" s="141">
        <v>0</v>
      </c>
      <c r="F264" s="141">
        <v>0</v>
      </c>
      <c r="G264" s="141">
        <v>0</v>
      </c>
      <c r="H264" s="141">
        <v>0</v>
      </c>
      <c r="I264" s="141">
        <v>0</v>
      </c>
      <c r="J264" s="141">
        <v>0</v>
      </c>
      <c r="K264" s="141">
        <v>0</v>
      </c>
      <c r="L264" s="141">
        <v>0</v>
      </c>
      <c r="M264" s="141">
        <v>0</v>
      </c>
      <c r="N264" s="141">
        <v>0</v>
      </c>
      <c r="O264" s="141">
        <v>0</v>
      </c>
      <c r="P264" s="141">
        <v>0</v>
      </c>
    </row>
    <row r="265" spans="1:16" ht="12.75">
      <c r="A265" s="141">
        <v>10</v>
      </c>
      <c r="B265" s="141">
        <v>1999</v>
      </c>
      <c r="C265" s="141" t="s">
        <v>623</v>
      </c>
      <c r="D265" s="141">
        <v>0</v>
      </c>
      <c r="E265" s="141">
        <v>0</v>
      </c>
      <c r="F265" s="141">
        <v>0</v>
      </c>
      <c r="G265" s="141">
        <v>0</v>
      </c>
      <c r="H265" s="141">
        <v>0</v>
      </c>
      <c r="I265" s="141">
        <v>0</v>
      </c>
      <c r="J265" s="141">
        <v>0</v>
      </c>
      <c r="K265" s="141">
        <v>0</v>
      </c>
      <c r="L265" s="141">
        <v>0</v>
      </c>
      <c r="M265" s="141">
        <v>0</v>
      </c>
      <c r="N265" s="141">
        <v>0</v>
      </c>
      <c r="O265" s="141">
        <v>0</v>
      </c>
      <c r="P265" s="141">
        <v>0</v>
      </c>
    </row>
    <row r="266" spans="1:16" ht="12.75">
      <c r="A266" s="141">
        <v>10</v>
      </c>
      <c r="B266" s="141">
        <v>1999</v>
      </c>
      <c r="C266" s="141" t="s">
        <v>624</v>
      </c>
      <c r="D266" s="141">
        <v>0</v>
      </c>
      <c r="E266" s="141">
        <v>0</v>
      </c>
      <c r="F266" s="141">
        <v>0</v>
      </c>
      <c r="G266" s="141">
        <v>0</v>
      </c>
      <c r="H266" s="141">
        <v>0</v>
      </c>
      <c r="I266" s="141">
        <v>0</v>
      </c>
      <c r="J266" s="141">
        <v>0</v>
      </c>
      <c r="K266" s="141">
        <v>0</v>
      </c>
      <c r="L266" s="141">
        <v>0</v>
      </c>
      <c r="M266" s="141">
        <v>0</v>
      </c>
      <c r="N266" s="141">
        <v>0</v>
      </c>
      <c r="O266" s="141">
        <v>0</v>
      </c>
      <c r="P266" s="141">
        <v>0</v>
      </c>
    </row>
    <row r="267" spans="1:16" ht="12.75">
      <c r="A267" s="141">
        <v>10</v>
      </c>
      <c r="B267" s="141">
        <v>1999</v>
      </c>
      <c r="C267" s="141" t="s">
        <v>625</v>
      </c>
      <c r="D267" s="141">
        <v>0</v>
      </c>
      <c r="E267" s="141">
        <v>0</v>
      </c>
      <c r="F267" s="141">
        <v>0</v>
      </c>
      <c r="G267" s="141">
        <v>0</v>
      </c>
      <c r="H267" s="141">
        <v>0</v>
      </c>
      <c r="I267" s="141">
        <v>0</v>
      </c>
      <c r="J267" s="141">
        <v>0</v>
      </c>
      <c r="K267" s="141">
        <v>0</v>
      </c>
      <c r="L267" s="141">
        <v>0</v>
      </c>
      <c r="M267" s="141">
        <v>0</v>
      </c>
      <c r="N267" s="141">
        <v>0</v>
      </c>
      <c r="O267" s="141">
        <v>0</v>
      </c>
      <c r="P267" s="141">
        <v>0</v>
      </c>
    </row>
    <row r="268" spans="1:16" ht="12.75">
      <c r="A268" s="141">
        <v>10</v>
      </c>
      <c r="B268" s="141">
        <v>1999</v>
      </c>
      <c r="C268" s="141" t="s">
        <v>626</v>
      </c>
      <c r="D268" s="141">
        <v>0</v>
      </c>
      <c r="E268" s="141">
        <v>0</v>
      </c>
      <c r="F268" s="141">
        <v>0</v>
      </c>
      <c r="G268" s="141">
        <v>0</v>
      </c>
      <c r="H268" s="141">
        <v>0</v>
      </c>
      <c r="I268" s="141">
        <v>0</v>
      </c>
      <c r="J268" s="141">
        <v>0</v>
      </c>
      <c r="K268" s="141">
        <v>0</v>
      </c>
      <c r="L268" s="141">
        <v>0</v>
      </c>
      <c r="M268" s="141">
        <v>0</v>
      </c>
      <c r="N268" s="141">
        <v>0</v>
      </c>
      <c r="O268" s="141">
        <v>0</v>
      </c>
      <c r="P268" s="141">
        <v>0</v>
      </c>
    </row>
    <row r="269" spans="1:16" ht="12.75">
      <c r="A269" s="141">
        <v>10</v>
      </c>
      <c r="B269" s="141">
        <v>1999</v>
      </c>
      <c r="C269" s="141" t="s">
        <v>627</v>
      </c>
      <c r="D269" s="141">
        <v>0</v>
      </c>
      <c r="E269" s="141">
        <v>0</v>
      </c>
      <c r="F269" s="141">
        <v>0</v>
      </c>
      <c r="G269" s="141">
        <v>0</v>
      </c>
      <c r="H269" s="141">
        <v>0</v>
      </c>
      <c r="I269" s="141">
        <v>0</v>
      </c>
      <c r="J269" s="141">
        <v>0</v>
      </c>
      <c r="K269" s="141">
        <v>0</v>
      </c>
      <c r="L269" s="141">
        <v>0</v>
      </c>
      <c r="M269" s="141">
        <v>0</v>
      </c>
      <c r="N269" s="141">
        <v>0</v>
      </c>
      <c r="O269" s="141">
        <v>0</v>
      </c>
      <c r="P269" s="141">
        <v>0</v>
      </c>
    </row>
    <row r="270" spans="1:16" ht="12.75">
      <c r="A270" s="141">
        <v>10</v>
      </c>
      <c r="B270" s="141">
        <v>1999</v>
      </c>
      <c r="C270" s="141" t="s">
        <v>628</v>
      </c>
      <c r="D270" s="141">
        <v>0</v>
      </c>
      <c r="E270" s="141">
        <v>0</v>
      </c>
      <c r="F270" s="141">
        <v>0</v>
      </c>
      <c r="G270" s="141">
        <v>0</v>
      </c>
      <c r="H270" s="141">
        <v>0</v>
      </c>
      <c r="I270" s="141">
        <v>0</v>
      </c>
      <c r="J270" s="141">
        <v>0</v>
      </c>
      <c r="K270" s="141">
        <v>0</v>
      </c>
      <c r="L270" s="141">
        <v>0</v>
      </c>
      <c r="M270" s="141">
        <v>0</v>
      </c>
      <c r="N270" s="141">
        <v>0</v>
      </c>
      <c r="O270" s="141">
        <v>0</v>
      </c>
      <c r="P270" s="141">
        <v>0</v>
      </c>
    </row>
    <row r="271" spans="1:16" ht="12.75">
      <c r="A271" s="141">
        <v>10</v>
      </c>
      <c r="B271" s="141">
        <v>1999</v>
      </c>
      <c r="C271" s="141" t="s">
        <v>629</v>
      </c>
      <c r="D271" s="141">
        <v>0</v>
      </c>
      <c r="E271" s="141">
        <v>0</v>
      </c>
      <c r="F271" s="141">
        <v>0</v>
      </c>
      <c r="G271" s="141">
        <v>0</v>
      </c>
      <c r="H271" s="141">
        <v>0</v>
      </c>
      <c r="I271" s="141">
        <v>0</v>
      </c>
      <c r="J271" s="141">
        <v>0</v>
      </c>
      <c r="K271" s="141">
        <v>0</v>
      </c>
      <c r="L271" s="141">
        <v>0</v>
      </c>
      <c r="M271" s="141">
        <v>0</v>
      </c>
      <c r="N271" s="141">
        <v>0</v>
      </c>
      <c r="O271" s="141">
        <v>0</v>
      </c>
      <c r="P271" s="141">
        <v>0</v>
      </c>
    </row>
    <row r="272" spans="1:16" ht="12.75">
      <c r="A272" s="141">
        <v>10</v>
      </c>
      <c r="B272" s="141">
        <v>1999</v>
      </c>
      <c r="C272" s="141" t="s">
        <v>630</v>
      </c>
      <c r="D272" s="141">
        <v>0</v>
      </c>
      <c r="E272" s="141">
        <v>0</v>
      </c>
      <c r="F272" s="141">
        <v>0</v>
      </c>
      <c r="G272" s="141">
        <v>0</v>
      </c>
      <c r="H272" s="141">
        <v>0</v>
      </c>
      <c r="I272" s="141">
        <v>0</v>
      </c>
      <c r="J272" s="141">
        <v>0</v>
      </c>
      <c r="K272" s="141">
        <v>0</v>
      </c>
      <c r="L272" s="141">
        <v>0</v>
      </c>
      <c r="M272" s="141">
        <v>0</v>
      </c>
      <c r="N272" s="141">
        <v>0</v>
      </c>
      <c r="O272" s="141">
        <v>0</v>
      </c>
      <c r="P272" s="141">
        <v>0</v>
      </c>
    </row>
    <row r="273" spans="1:16" ht="12.75">
      <c r="A273" s="141">
        <v>10</v>
      </c>
      <c r="B273" s="141">
        <v>1999</v>
      </c>
      <c r="C273" s="141" t="s">
        <v>631</v>
      </c>
      <c r="D273" s="141">
        <v>0</v>
      </c>
      <c r="E273" s="141">
        <v>0</v>
      </c>
      <c r="F273" s="141">
        <v>0</v>
      </c>
      <c r="G273" s="141">
        <v>0</v>
      </c>
      <c r="H273" s="141">
        <v>0</v>
      </c>
      <c r="I273" s="141">
        <v>0</v>
      </c>
      <c r="J273" s="141">
        <v>0</v>
      </c>
      <c r="K273" s="141">
        <v>0</v>
      </c>
      <c r="L273" s="141">
        <v>0</v>
      </c>
      <c r="M273" s="141">
        <v>0</v>
      </c>
      <c r="N273" s="141">
        <v>0</v>
      </c>
      <c r="O273" s="141">
        <v>0</v>
      </c>
      <c r="P273" s="141">
        <v>0</v>
      </c>
    </row>
    <row r="274" spans="1:16" ht="12.75">
      <c r="A274" s="141">
        <v>10</v>
      </c>
      <c r="B274" s="141">
        <v>1999</v>
      </c>
      <c r="C274" s="141" t="s">
        <v>632</v>
      </c>
      <c r="D274" s="141">
        <v>0</v>
      </c>
      <c r="E274" s="141">
        <v>0</v>
      </c>
      <c r="F274" s="141">
        <v>0</v>
      </c>
      <c r="G274" s="141">
        <v>0</v>
      </c>
      <c r="H274" s="141">
        <v>0</v>
      </c>
      <c r="I274" s="141">
        <v>0</v>
      </c>
      <c r="J274" s="141">
        <v>0</v>
      </c>
      <c r="K274" s="141">
        <v>0</v>
      </c>
      <c r="L274" s="141">
        <v>0</v>
      </c>
      <c r="M274" s="141">
        <v>0</v>
      </c>
      <c r="N274" s="141">
        <v>0</v>
      </c>
      <c r="O274" s="141">
        <v>0</v>
      </c>
      <c r="P274" s="141">
        <v>0</v>
      </c>
    </row>
    <row r="275" spans="1:16" ht="12.75">
      <c r="A275" s="141">
        <v>10</v>
      </c>
      <c r="B275" s="141">
        <v>1999</v>
      </c>
      <c r="C275" s="141" t="s">
        <v>633</v>
      </c>
      <c r="D275" s="141">
        <v>0</v>
      </c>
      <c r="E275" s="141">
        <v>0</v>
      </c>
      <c r="F275" s="141">
        <v>0</v>
      </c>
      <c r="G275" s="141">
        <v>0</v>
      </c>
      <c r="H275" s="141">
        <v>0</v>
      </c>
      <c r="I275" s="141">
        <v>0</v>
      </c>
      <c r="J275" s="141">
        <v>0</v>
      </c>
      <c r="K275" s="141">
        <v>0</v>
      </c>
      <c r="L275" s="141">
        <v>0</v>
      </c>
      <c r="M275" s="141">
        <v>0</v>
      </c>
      <c r="N275" s="141">
        <v>0</v>
      </c>
      <c r="O275" s="141">
        <v>0</v>
      </c>
      <c r="P275" s="141">
        <v>0</v>
      </c>
    </row>
    <row r="276" spans="1:16" ht="12.75">
      <c r="A276" s="141">
        <v>10</v>
      </c>
      <c r="B276" s="141">
        <v>1999</v>
      </c>
      <c r="C276" s="141" t="s">
        <v>634</v>
      </c>
      <c r="D276" s="141">
        <v>0</v>
      </c>
      <c r="E276" s="141">
        <v>0</v>
      </c>
      <c r="F276" s="141">
        <v>0</v>
      </c>
      <c r="G276" s="141">
        <v>0</v>
      </c>
      <c r="H276" s="141">
        <v>0</v>
      </c>
      <c r="I276" s="141">
        <v>0</v>
      </c>
      <c r="J276" s="141">
        <v>0</v>
      </c>
      <c r="K276" s="141">
        <v>0</v>
      </c>
      <c r="L276" s="141">
        <v>0</v>
      </c>
      <c r="M276" s="141">
        <v>0</v>
      </c>
      <c r="N276" s="141">
        <v>0</v>
      </c>
      <c r="O276" s="141">
        <v>0</v>
      </c>
      <c r="P276" s="141">
        <v>0</v>
      </c>
    </row>
    <row r="277" spans="1:16" ht="12.75">
      <c r="A277" s="141">
        <v>10</v>
      </c>
      <c r="B277" s="141">
        <v>1999</v>
      </c>
      <c r="C277" s="141" t="s">
        <v>635</v>
      </c>
      <c r="D277" s="141">
        <v>0</v>
      </c>
      <c r="E277" s="141">
        <v>0</v>
      </c>
      <c r="F277" s="141">
        <v>0</v>
      </c>
      <c r="G277" s="141">
        <v>0</v>
      </c>
      <c r="H277" s="141">
        <v>0</v>
      </c>
      <c r="I277" s="141">
        <v>0</v>
      </c>
      <c r="J277" s="141">
        <v>0</v>
      </c>
      <c r="K277" s="141">
        <v>0</v>
      </c>
      <c r="L277" s="141">
        <v>0</v>
      </c>
      <c r="M277" s="141">
        <v>0</v>
      </c>
      <c r="N277" s="141">
        <v>0</v>
      </c>
      <c r="O277" s="141">
        <v>0</v>
      </c>
      <c r="P277" s="141">
        <v>0</v>
      </c>
    </row>
    <row r="278" spans="1:16" ht="12.75">
      <c r="A278" s="141">
        <v>10</v>
      </c>
      <c r="B278" s="141">
        <v>1999</v>
      </c>
      <c r="C278" s="141" t="s">
        <v>636</v>
      </c>
      <c r="D278" s="141">
        <v>0</v>
      </c>
      <c r="E278" s="141">
        <v>0</v>
      </c>
      <c r="F278" s="141">
        <v>0</v>
      </c>
      <c r="G278" s="141">
        <v>0</v>
      </c>
      <c r="H278" s="141">
        <v>0</v>
      </c>
      <c r="I278" s="141">
        <v>0</v>
      </c>
      <c r="J278" s="141">
        <v>0</v>
      </c>
      <c r="K278" s="141">
        <v>0</v>
      </c>
      <c r="L278" s="141">
        <v>0</v>
      </c>
      <c r="M278" s="141">
        <v>0</v>
      </c>
      <c r="N278" s="141">
        <v>0</v>
      </c>
      <c r="O278" s="141">
        <v>0</v>
      </c>
      <c r="P278" s="141">
        <v>0</v>
      </c>
    </row>
    <row r="279" spans="1:16" ht="12.75">
      <c r="A279" s="141">
        <v>10</v>
      </c>
      <c r="B279" s="141">
        <v>1999</v>
      </c>
      <c r="C279" s="141" t="s">
        <v>637</v>
      </c>
      <c r="D279" s="141">
        <v>0</v>
      </c>
      <c r="E279" s="141">
        <v>0</v>
      </c>
      <c r="F279" s="141">
        <v>0</v>
      </c>
      <c r="G279" s="141">
        <v>0</v>
      </c>
      <c r="H279" s="141">
        <v>0</v>
      </c>
      <c r="I279" s="141">
        <v>0</v>
      </c>
      <c r="J279" s="141">
        <v>0</v>
      </c>
      <c r="K279" s="141">
        <v>0</v>
      </c>
      <c r="L279" s="141">
        <v>0</v>
      </c>
      <c r="M279" s="141">
        <v>0</v>
      </c>
      <c r="N279" s="141">
        <v>0</v>
      </c>
      <c r="O279" s="141">
        <v>0</v>
      </c>
      <c r="P279" s="141">
        <v>0</v>
      </c>
    </row>
    <row r="280" spans="1:16" ht="12.75">
      <c r="A280" s="141">
        <v>10</v>
      </c>
      <c r="B280" s="141">
        <v>1999</v>
      </c>
      <c r="C280" s="141" t="s">
        <v>638</v>
      </c>
      <c r="D280" s="141">
        <v>0</v>
      </c>
      <c r="E280" s="141">
        <v>0</v>
      </c>
      <c r="F280" s="141">
        <v>0</v>
      </c>
      <c r="G280" s="141">
        <v>0</v>
      </c>
      <c r="H280" s="141">
        <v>0</v>
      </c>
      <c r="I280" s="141">
        <v>0</v>
      </c>
      <c r="J280" s="141">
        <v>0</v>
      </c>
      <c r="K280" s="141">
        <v>0</v>
      </c>
      <c r="L280" s="141">
        <v>0</v>
      </c>
      <c r="M280" s="141">
        <v>0</v>
      </c>
      <c r="N280" s="141">
        <v>0</v>
      </c>
      <c r="O280" s="141">
        <v>0</v>
      </c>
      <c r="P280" s="141">
        <v>0</v>
      </c>
    </row>
    <row r="281" spans="1:16" ht="12.75">
      <c r="A281" s="141">
        <v>10</v>
      </c>
      <c r="B281" s="141">
        <v>1999</v>
      </c>
      <c r="C281" s="141" t="s">
        <v>639</v>
      </c>
      <c r="D281" s="141">
        <v>0</v>
      </c>
      <c r="E281" s="141">
        <v>0</v>
      </c>
      <c r="F281" s="141">
        <v>0</v>
      </c>
      <c r="G281" s="141">
        <v>0</v>
      </c>
      <c r="H281" s="141">
        <v>0</v>
      </c>
      <c r="I281" s="141">
        <v>0</v>
      </c>
      <c r="J281" s="141">
        <v>0</v>
      </c>
      <c r="K281" s="141">
        <v>0</v>
      </c>
      <c r="L281" s="141">
        <v>0</v>
      </c>
      <c r="M281" s="141">
        <v>0</v>
      </c>
      <c r="N281" s="141">
        <v>0</v>
      </c>
      <c r="O281" s="141">
        <v>0</v>
      </c>
      <c r="P281" s="141">
        <v>0</v>
      </c>
    </row>
    <row r="282" spans="1:16" ht="12.75">
      <c r="A282" s="141">
        <v>10</v>
      </c>
      <c r="B282" s="141">
        <v>1999</v>
      </c>
      <c r="C282" s="141" t="s">
        <v>640</v>
      </c>
      <c r="D282" s="141">
        <v>0</v>
      </c>
      <c r="E282" s="141">
        <v>0</v>
      </c>
      <c r="F282" s="141">
        <v>0</v>
      </c>
      <c r="G282" s="141">
        <v>0</v>
      </c>
      <c r="H282" s="141">
        <v>0</v>
      </c>
      <c r="I282" s="141">
        <v>0</v>
      </c>
      <c r="J282" s="141">
        <v>0</v>
      </c>
      <c r="K282" s="141">
        <v>0</v>
      </c>
      <c r="L282" s="141">
        <v>0</v>
      </c>
      <c r="M282" s="141">
        <v>0</v>
      </c>
      <c r="N282" s="141">
        <v>0</v>
      </c>
      <c r="O282" s="141">
        <v>0</v>
      </c>
      <c r="P282" s="141">
        <v>0</v>
      </c>
    </row>
    <row r="283" spans="1:16" ht="12.75">
      <c r="A283" s="141">
        <v>10</v>
      </c>
      <c r="B283" s="141">
        <v>1999</v>
      </c>
      <c r="C283" s="141" t="s">
        <v>641</v>
      </c>
      <c r="D283" s="141">
        <v>0</v>
      </c>
      <c r="E283" s="141">
        <v>0</v>
      </c>
      <c r="F283" s="141">
        <v>0</v>
      </c>
      <c r="G283" s="141">
        <v>0</v>
      </c>
      <c r="H283" s="141">
        <v>0</v>
      </c>
      <c r="I283" s="141">
        <v>0</v>
      </c>
      <c r="J283" s="141">
        <v>0</v>
      </c>
      <c r="K283" s="141">
        <v>0</v>
      </c>
      <c r="L283" s="141">
        <v>0</v>
      </c>
      <c r="M283" s="141">
        <v>0</v>
      </c>
      <c r="N283" s="141">
        <v>0</v>
      </c>
      <c r="O283" s="141">
        <v>0</v>
      </c>
      <c r="P283" s="141">
        <v>0</v>
      </c>
    </row>
    <row r="284" spans="1:16" ht="12.75">
      <c r="A284" s="141">
        <v>10</v>
      </c>
      <c r="B284" s="141">
        <v>1999</v>
      </c>
      <c r="C284" s="141" t="s">
        <v>642</v>
      </c>
      <c r="D284" s="141">
        <v>0</v>
      </c>
      <c r="E284" s="141">
        <v>0</v>
      </c>
      <c r="F284" s="141">
        <v>0</v>
      </c>
      <c r="G284" s="141">
        <v>0</v>
      </c>
      <c r="H284" s="141">
        <v>0</v>
      </c>
      <c r="I284" s="141">
        <v>0</v>
      </c>
      <c r="J284" s="141">
        <v>0</v>
      </c>
      <c r="K284" s="141">
        <v>0</v>
      </c>
      <c r="L284" s="141">
        <v>0</v>
      </c>
      <c r="M284" s="141">
        <v>0</v>
      </c>
      <c r="N284" s="141">
        <v>0</v>
      </c>
      <c r="O284" s="141">
        <v>0</v>
      </c>
      <c r="P284" s="141">
        <v>0</v>
      </c>
    </row>
    <row r="285" spans="1:16" ht="12.75">
      <c r="A285" s="141">
        <v>10</v>
      </c>
      <c r="B285" s="141">
        <v>1999</v>
      </c>
      <c r="C285" s="141" t="s">
        <v>643</v>
      </c>
      <c r="D285" s="141">
        <v>0</v>
      </c>
      <c r="E285" s="141">
        <v>0</v>
      </c>
      <c r="F285" s="141">
        <v>0</v>
      </c>
      <c r="G285" s="141">
        <v>0</v>
      </c>
      <c r="H285" s="141">
        <v>0</v>
      </c>
      <c r="I285" s="141">
        <v>0</v>
      </c>
      <c r="J285" s="141">
        <v>0</v>
      </c>
      <c r="K285" s="141">
        <v>0</v>
      </c>
      <c r="L285" s="141">
        <v>0</v>
      </c>
      <c r="M285" s="141">
        <v>0</v>
      </c>
      <c r="N285" s="141">
        <v>0</v>
      </c>
      <c r="O285" s="141">
        <v>0</v>
      </c>
      <c r="P285" s="141">
        <v>0</v>
      </c>
    </row>
    <row r="286" spans="1:16" ht="12.75">
      <c r="A286" s="141">
        <v>10</v>
      </c>
      <c r="B286" s="141">
        <v>1999</v>
      </c>
      <c r="C286" s="141" t="s">
        <v>644</v>
      </c>
      <c r="D286" s="141">
        <v>0</v>
      </c>
      <c r="E286" s="141">
        <v>0</v>
      </c>
      <c r="F286" s="141">
        <v>0</v>
      </c>
      <c r="G286" s="141">
        <v>0</v>
      </c>
      <c r="H286" s="141">
        <v>0</v>
      </c>
      <c r="I286" s="141">
        <v>0</v>
      </c>
      <c r="J286" s="141">
        <v>0</v>
      </c>
      <c r="K286" s="141">
        <v>0</v>
      </c>
      <c r="L286" s="141">
        <v>0</v>
      </c>
      <c r="M286" s="141">
        <v>0</v>
      </c>
      <c r="N286" s="141">
        <v>0</v>
      </c>
      <c r="O286" s="141">
        <v>0</v>
      </c>
      <c r="P286" s="141">
        <v>0</v>
      </c>
    </row>
    <row r="287" spans="1:16" ht="12.75">
      <c r="A287" s="141">
        <v>10</v>
      </c>
      <c r="B287" s="141">
        <v>1999</v>
      </c>
      <c r="C287" s="141" t="s">
        <v>645</v>
      </c>
      <c r="D287" s="141">
        <v>0</v>
      </c>
      <c r="E287" s="141">
        <v>0</v>
      </c>
      <c r="F287" s="141">
        <v>0</v>
      </c>
      <c r="G287" s="141">
        <v>0</v>
      </c>
      <c r="H287" s="141">
        <v>0</v>
      </c>
      <c r="I287" s="141">
        <v>0</v>
      </c>
      <c r="J287" s="141">
        <v>0</v>
      </c>
      <c r="K287" s="141">
        <v>0</v>
      </c>
      <c r="L287" s="141">
        <v>0</v>
      </c>
      <c r="M287" s="141">
        <v>0</v>
      </c>
      <c r="N287" s="141">
        <v>0</v>
      </c>
      <c r="O287" s="141">
        <v>0</v>
      </c>
      <c r="P287" s="141">
        <v>0</v>
      </c>
    </row>
    <row r="288" spans="1:16" ht="12.75">
      <c r="A288" s="141">
        <v>10</v>
      </c>
      <c r="B288" s="141">
        <v>1999</v>
      </c>
      <c r="C288" s="141" t="s">
        <v>646</v>
      </c>
      <c r="D288" s="141">
        <v>0</v>
      </c>
      <c r="E288" s="141">
        <v>0</v>
      </c>
      <c r="F288" s="141">
        <v>0</v>
      </c>
      <c r="G288" s="141">
        <v>0</v>
      </c>
      <c r="H288" s="141">
        <v>0</v>
      </c>
      <c r="I288" s="141">
        <v>0</v>
      </c>
      <c r="J288" s="141">
        <v>0</v>
      </c>
      <c r="K288" s="141">
        <v>0</v>
      </c>
      <c r="L288" s="141">
        <v>0</v>
      </c>
      <c r="M288" s="141">
        <v>0</v>
      </c>
      <c r="N288" s="141">
        <v>0</v>
      </c>
      <c r="O288" s="141">
        <v>0</v>
      </c>
      <c r="P288" s="141">
        <v>0</v>
      </c>
    </row>
    <row r="289" spans="1:16" ht="12.75">
      <c r="A289" s="141">
        <v>12</v>
      </c>
      <c r="B289" s="141">
        <v>1999</v>
      </c>
      <c r="C289" s="141" t="s">
        <v>647</v>
      </c>
      <c r="D289" s="141">
        <v>0</v>
      </c>
      <c r="E289" s="141">
        <v>0</v>
      </c>
      <c r="F289" s="141">
        <v>0</v>
      </c>
      <c r="G289" s="141">
        <v>0</v>
      </c>
      <c r="H289" s="141">
        <v>0</v>
      </c>
      <c r="I289" s="141">
        <v>0</v>
      </c>
      <c r="J289" s="141">
        <v>0</v>
      </c>
      <c r="K289" s="141">
        <v>0</v>
      </c>
      <c r="L289" s="141">
        <v>0</v>
      </c>
      <c r="M289" s="141">
        <v>0</v>
      </c>
      <c r="N289" s="141">
        <v>0</v>
      </c>
      <c r="O289" s="141">
        <v>0</v>
      </c>
      <c r="P289" s="141">
        <v>0</v>
      </c>
    </row>
    <row r="290" spans="1:16" ht="12.75">
      <c r="A290" s="141">
        <v>10</v>
      </c>
      <c r="B290" s="141">
        <v>1999</v>
      </c>
      <c r="C290" s="141" t="s">
        <v>648</v>
      </c>
      <c r="D290" s="141">
        <v>0</v>
      </c>
      <c r="E290" s="141">
        <v>0</v>
      </c>
      <c r="F290" s="141">
        <v>0</v>
      </c>
      <c r="G290" s="141">
        <v>0</v>
      </c>
      <c r="H290" s="141">
        <v>0</v>
      </c>
      <c r="I290" s="141">
        <v>0</v>
      </c>
      <c r="J290" s="141">
        <v>0</v>
      </c>
      <c r="K290" s="141">
        <v>0</v>
      </c>
      <c r="L290" s="141">
        <v>0</v>
      </c>
      <c r="M290" s="141">
        <v>0</v>
      </c>
      <c r="N290" s="141">
        <v>0</v>
      </c>
      <c r="O290" s="141">
        <v>0</v>
      </c>
      <c r="P290" s="141">
        <v>0</v>
      </c>
    </row>
    <row r="291" spans="1:16" ht="12.75">
      <c r="A291" s="141">
        <v>10</v>
      </c>
      <c r="B291" s="141">
        <v>1999</v>
      </c>
      <c r="C291" s="141" t="s">
        <v>549</v>
      </c>
      <c r="D291" s="141">
        <v>0</v>
      </c>
      <c r="E291" s="141">
        <v>0</v>
      </c>
      <c r="F291" s="141">
        <v>0</v>
      </c>
      <c r="G291" s="141">
        <v>0</v>
      </c>
      <c r="H291" s="141">
        <v>0</v>
      </c>
      <c r="I291" s="141">
        <v>0</v>
      </c>
      <c r="J291" s="141">
        <v>0</v>
      </c>
      <c r="K291" s="141">
        <v>0</v>
      </c>
      <c r="L291" s="141">
        <v>0</v>
      </c>
      <c r="M291" s="141">
        <v>0</v>
      </c>
      <c r="N291" s="141">
        <v>0</v>
      </c>
      <c r="O291" s="141">
        <v>0</v>
      </c>
      <c r="P291" s="141">
        <v>0</v>
      </c>
    </row>
    <row r="292" spans="1:16" ht="12.75">
      <c r="A292" s="141">
        <v>10</v>
      </c>
      <c r="B292" s="141">
        <v>1999</v>
      </c>
      <c r="C292" s="141" t="s">
        <v>550</v>
      </c>
      <c r="D292" s="141">
        <v>0</v>
      </c>
      <c r="E292" s="141">
        <v>0</v>
      </c>
      <c r="F292" s="141">
        <v>0</v>
      </c>
      <c r="G292" s="141">
        <v>0</v>
      </c>
      <c r="H292" s="141">
        <v>0</v>
      </c>
      <c r="I292" s="141">
        <v>0</v>
      </c>
      <c r="J292" s="141">
        <v>0</v>
      </c>
      <c r="K292" s="141">
        <v>0</v>
      </c>
      <c r="L292" s="141">
        <v>0</v>
      </c>
      <c r="M292" s="141">
        <v>0</v>
      </c>
      <c r="N292" s="141">
        <v>0</v>
      </c>
      <c r="O292" s="141">
        <v>0</v>
      </c>
      <c r="P292" s="141">
        <v>0</v>
      </c>
    </row>
    <row r="293" spans="1:16" ht="12.75">
      <c r="A293" s="141">
        <v>10</v>
      </c>
      <c r="B293" s="141">
        <v>1999</v>
      </c>
      <c r="C293" s="141" t="s">
        <v>551</v>
      </c>
      <c r="D293" s="141">
        <v>0</v>
      </c>
      <c r="E293" s="141">
        <v>0</v>
      </c>
      <c r="F293" s="141">
        <v>0</v>
      </c>
      <c r="G293" s="141">
        <v>0</v>
      </c>
      <c r="H293" s="141">
        <v>0</v>
      </c>
      <c r="I293" s="141">
        <v>0</v>
      </c>
      <c r="J293" s="141">
        <v>0</v>
      </c>
      <c r="K293" s="141">
        <v>0</v>
      </c>
      <c r="L293" s="141">
        <v>0</v>
      </c>
      <c r="M293" s="141">
        <v>0</v>
      </c>
      <c r="N293" s="141">
        <v>0</v>
      </c>
      <c r="O293" s="141">
        <v>0</v>
      </c>
      <c r="P293" s="141">
        <v>0</v>
      </c>
    </row>
    <row r="294" spans="1:16" ht="12.75">
      <c r="A294" s="141">
        <v>10</v>
      </c>
      <c r="B294" s="141">
        <v>1999</v>
      </c>
      <c r="C294" s="141" t="s">
        <v>552</v>
      </c>
      <c r="D294" s="141">
        <v>0</v>
      </c>
      <c r="E294" s="141">
        <v>0</v>
      </c>
      <c r="F294" s="141">
        <v>0</v>
      </c>
      <c r="G294" s="141">
        <v>0</v>
      </c>
      <c r="H294" s="141">
        <v>0</v>
      </c>
      <c r="I294" s="141">
        <v>0</v>
      </c>
      <c r="J294" s="141">
        <v>0</v>
      </c>
      <c r="K294" s="141">
        <v>0</v>
      </c>
      <c r="L294" s="141">
        <v>0</v>
      </c>
      <c r="M294" s="141">
        <v>0</v>
      </c>
      <c r="N294" s="141">
        <v>0</v>
      </c>
      <c r="O294" s="141">
        <v>0</v>
      </c>
      <c r="P294" s="141">
        <v>0</v>
      </c>
    </row>
    <row r="295" spans="1:16" ht="12.75">
      <c r="A295" s="141">
        <v>10</v>
      </c>
      <c r="B295" s="141">
        <v>1999</v>
      </c>
      <c r="C295" s="141" t="s">
        <v>553</v>
      </c>
      <c r="D295" s="141">
        <v>0</v>
      </c>
      <c r="E295" s="141">
        <v>0</v>
      </c>
      <c r="F295" s="141">
        <v>0</v>
      </c>
      <c r="G295" s="141">
        <v>0</v>
      </c>
      <c r="H295" s="141">
        <v>0</v>
      </c>
      <c r="I295" s="141">
        <v>0</v>
      </c>
      <c r="J295" s="141">
        <v>0</v>
      </c>
      <c r="K295" s="141">
        <v>0</v>
      </c>
      <c r="L295" s="141">
        <v>0</v>
      </c>
      <c r="M295" s="141">
        <v>0</v>
      </c>
      <c r="N295" s="141">
        <v>0</v>
      </c>
      <c r="O295" s="141">
        <v>0</v>
      </c>
      <c r="P295" s="141">
        <v>0</v>
      </c>
    </row>
    <row r="296" spans="1:16" ht="12.75">
      <c r="A296" s="141">
        <v>10</v>
      </c>
      <c r="B296" s="141">
        <v>1999</v>
      </c>
      <c r="C296" s="141" t="s">
        <v>554</v>
      </c>
      <c r="D296" s="141">
        <v>0</v>
      </c>
      <c r="E296" s="141">
        <v>0</v>
      </c>
      <c r="F296" s="141">
        <v>0</v>
      </c>
      <c r="G296" s="141">
        <v>0</v>
      </c>
      <c r="H296" s="141">
        <v>0</v>
      </c>
      <c r="I296" s="141">
        <v>0</v>
      </c>
      <c r="J296" s="141">
        <v>0</v>
      </c>
      <c r="K296" s="141">
        <v>0</v>
      </c>
      <c r="L296" s="141">
        <v>0</v>
      </c>
      <c r="M296" s="141">
        <v>0</v>
      </c>
      <c r="N296" s="141">
        <v>0</v>
      </c>
      <c r="O296" s="141">
        <v>0</v>
      </c>
      <c r="P296" s="141">
        <v>0</v>
      </c>
    </row>
    <row r="297" spans="1:16" ht="12.75">
      <c r="A297" s="141">
        <v>10</v>
      </c>
      <c r="B297" s="141">
        <v>1999</v>
      </c>
      <c r="C297" s="141" t="s">
        <v>555</v>
      </c>
      <c r="D297" s="141">
        <v>0</v>
      </c>
      <c r="E297" s="141">
        <v>0</v>
      </c>
      <c r="F297" s="141">
        <v>0</v>
      </c>
      <c r="G297" s="141">
        <v>0</v>
      </c>
      <c r="H297" s="141">
        <v>0</v>
      </c>
      <c r="I297" s="141">
        <v>0</v>
      </c>
      <c r="J297" s="141">
        <v>0</v>
      </c>
      <c r="K297" s="141">
        <v>0</v>
      </c>
      <c r="L297" s="141">
        <v>0</v>
      </c>
      <c r="M297" s="141">
        <v>0</v>
      </c>
      <c r="N297" s="141">
        <v>0</v>
      </c>
      <c r="O297" s="141">
        <v>0</v>
      </c>
      <c r="P297" s="141">
        <v>0</v>
      </c>
    </row>
    <row r="298" spans="1:16" ht="12.75">
      <c r="A298" s="141">
        <v>10</v>
      </c>
      <c r="B298" s="141">
        <v>1999</v>
      </c>
      <c r="C298" s="141" t="s">
        <v>556</v>
      </c>
      <c r="D298" s="141">
        <v>0</v>
      </c>
      <c r="E298" s="141">
        <v>0</v>
      </c>
      <c r="F298" s="141">
        <v>0</v>
      </c>
      <c r="G298" s="141">
        <v>0</v>
      </c>
      <c r="H298" s="141">
        <v>0</v>
      </c>
      <c r="I298" s="141">
        <v>0</v>
      </c>
      <c r="J298" s="141">
        <v>0</v>
      </c>
      <c r="K298" s="141">
        <v>0</v>
      </c>
      <c r="L298" s="141">
        <v>0</v>
      </c>
      <c r="M298" s="141">
        <v>0</v>
      </c>
      <c r="N298" s="141">
        <v>0</v>
      </c>
      <c r="O298" s="141">
        <v>0</v>
      </c>
      <c r="P298" s="141">
        <v>0</v>
      </c>
    </row>
    <row r="299" spans="1:16" ht="12.75">
      <c r="A299" s="141">
        <v>10</v>
      </c>
      <c r="B299" s="141">
        <v>1999</v>
      </c>
      <c r="C299" s="141" t="s">
        <v>557</v>
      </c>
      <c r="D299" s="141">
        <v>0</v>
      </c>
      <c r="E299" s="141">
        <v>0</v>
      </c>
      <c r="F299" s="141">
        <v>0</v>
      </c>
      <c r="G299" s="141">
        <v>0</v>
      </c>
      <c r="H299" s="141">
        <v>0</v>
      </c>
      <c r="I299" s="141">
        <v>0</v>
      </c>
      <c r="J299" s="141">
        <v>0</v>
      </c>
      <c r="K299" s="141">
        <v>0</v>
      </c>
      <c r="L299" s="141">
        <v>0</v>
      </c>
      <c r="M299" s="141">
        <v>0</v>
      </c>
      <c r="N299" s="141">
        <v>0</v>
      </c>
      <c r="O299" s="141">
        <v>0</v>
      </c>
      <c r="P299" s="141">
        <v>0</v>
      </c>
    </row>
    <row r="300" spans="1:16" ht="12.75">
      <c r="A300" s="141">
        <v>10</v>
      </c>
      <c r="B300" s="141">
        <v>1999</v>
      </c>
      <c r="C300" s="141" t="s">
        <v>558</v>
      </c>
      <c r="D300" s="141">
        <v>0</v>
      </c>
      <c r="E300" s="141">
        <v>0</v>
      </c>
      <c r="F300" s="141">
        <v>0</v>
      </c>
      <c r="G300" s="141">
        <v>0</v>
      </c>
      <c r="H300" s="141">
        <v>0</v>
      </c>
      <c r="I300" s="141">
        <v>0</v>
      </c>
      <c r="J300" s="141">
        <v>0</v>
      </c>
      <c r="K300" s="141">
        <v>0</v>
      </c>
      <c r="L300" s="141">
        <v>0</v>
      </c>
      <c r="M300" s="141">
        <v>0</v>
      </c>
      <c r="N300" s="141">
        <v>0</v>
      </c>
      <c r="O300" s="141">
        <v>0</v>
      </c>
      <c r="P300" s="141">
        <v>0</v>
      </c>
    </row>
    <row r="301" spans="1:16" ht="12.75">
      <c r="A301" s="141">
        <v>10</v>
      </c>
      <c r="B301" s="141">
        <v>1999</v>
      </c>
      <c r="C301" s="141" t="s">
        <v>559</v>
      </c>
      <c r="D301" s="141">
        <v>0</v>
      </c>
      <c r="E301" s="141">
        <v>0</v>
      </c>
      <c r="F301" s="141">
        <v>0</v>
      </c>
      <c r="G301" s="141">
        <v>0</v>
      </c>
      <c r="H301" s="141">
        <v>0</v>
      </c>
      <c r="I301" s="141">
        <v>0</v>
      </c>
      <c r="J301" s="141">
        <v>0</v>
      </c>
      <c r="K301" s="141">
        <v>0</v>
      </c>
      <c r="L301" s="141">
        <v>0</v>
      </c>
      <c r="M301" s="141">
        <v>0</v>
      </c>
      <c r="N301" s="141">
        <v>0</v>
      </c>
      <c r="O301" s="141">
        <v>0</v>
      </c>
      <c r="P301" s="141">
        <v>0</v>
      </c>
    </row>
    <row r="302" spans="1:16" ht="12.75">
      <c r="A302" s="141">
        <v>10</v>
      </c>
      <c r="B302" s="141">
        <v>1999</v>
      </c>
      <c r="C302" s="141" t="s">
        <v>560</v>
      </c>
      <c r="D302" s="141">
        <v>0</v>
      </c>
      <c r="E302" s="141">
        <v>0</v>
      </c>
      <c r="F302" s="141">
        <v>0</v>
      </c>
      <c r="G302" s="141">
        <v>0</v>
      </c>
      <c r="H302" s="141">
        <v>0</v>
      </c>
      <c r="I302" s="141">
        <v>0</v>
      </c>
      <c r="J302" s="141">
        <v>0</v>
      </c>
      <c r="K302" s="141">
        <v>0</v>
      </c>
      <c r="L302" s="141">
        <v>0</v>
      </c>
      <c r="M302" s="141">
        <v>0</v>
      </c>
      <c r="N302" s="141">
        <v>0</v>
      </c>
      <c r="O302" s="141">
        <v>0</v>
      </c>
      <c r="P302" s="141">
        <v>0</v>
      </c>
    </row>
    <row r="303" spans="1:16" ht="12.75">
      <c r="A303" s="141">
        <v>10</v>
      </c>
      <c r="B303" s="141">
        <v>1999</v>
      </c>
      <c r="C303" s="141" t="s">
        <v>561</v>
      </c>
      <c r="D303" s="141">
        <v>0</v>
      </c>
      <c r="E303" s="141">
        <v>0</v>
      </c>
      <c r="F303" s="141">
        <v>0</v>
      </c>
      <c r="G303" s="141">
        <v>0</v>
      </c>
      <c r="H303" s="141">
        <v>0</v>
      </c>
      <c r="I303" s="141">
        <v>0</v>
      </c>
      <c r="J303" s="141">
        <v>0</v>
      </c>
      <c r="K303" s="141">
        <v>0</v>
      </c>
      <c r="L303" s="141">
        <v>0</v>
      </c>
      <c r="M303" s="141">
        <v>0</v>
      </c>
      <c r="N303" s="141">
        <v>0</v>
      </c>
      <c r="O303" s="141">
        <v>0</v>
      </c>
      <c r="P303" s="141">
        <v>0</v>
      </c>
    </row>
    <row r="304" spans="1:16" ht="12.75">
      <c r="A304" s="141">
        <v>10</v>
      </c>
      <c r="B304" s="141">
        <v>1999</v>
      </c>
      <c r="C304" s="141" t="s">
        <v>562</v>
      </c>
      <c r="D304" s="141">
        <v>0</v>
      </c>
      <c r="E304" s="141">
        <v>0</v>
      </c>
      <c r="F304" s="141">
        <v>0</v>
      </c>
      <c r="G304" s="141">
        <v>0</v>
      </c>
      <c r="H304" s="141">
        <v>0</v>
      </c>
      <c r="I304" s="141">
        <v>0</v>
      </c>
      <c r="J304" s="141">
        <v>0</v>
      </c>
      <c r="K304" s="141">
        <v>0</v>
      </c>
      <c r="L304" s="141">
        <v>0</v>
      </c>
      <c r="M304" s="141">
        <v>0</v>
      </c>
      <c r="N304" s="141">
        <v>0</v>
      </c>
      <c r="O304" s="141">
        <v>0</v>
      </c>
      <c r="P304" s="141">
        <v>0</v>
      </c>
    </row>
    <row r="305" spans="1:16" ht="12.75">
      <c r="A305" s="141">
        <v>10</v>
      </c>
      <c r="B305" s="141">
        <v>1999</v>
      </c>
      <c r="C305" s="141" t="s">
        <v>563</v>
      </c>
      <c r="D305" s="141">
        <v>0</v>
      </c>
      <c r="E305" s="141">
        <v>0</v>
      </c>
      <c r="F305" s="141">
        <v>0</v>
      </c>
      <c r="G305" s="141">
        <v>0</v>
      </c>
      <c r="H305" s="141">
        <v>0</v>
      </c>
      <c r="I305" s="141">
        <v>0</v>
      </c>
      <c r="J305" s="141">
        <v>0</v>
      </c>
      <c r="K305" s="141">
        <v>0</v>
      </c>
      <c r="L305" s="141">
        <v>0</v>
      </c>
      <c r="M305" s="141">
        <v>0</v>
      </c>
      <c r="N305" s="141">
        <v>0</v>
      </c>
      <c r="O305" s="141">
        <v>0</v>
      </c>
      <c r="P305" s="141">
        <v>0</v>
      </c>
    </row>
    <row r="306" spans="1:16" ht="12.75">
      <c r="A306" s="141">
        <v>10</v>
      </c>
      <c r="B306" s="141">
        <v>1999</v>
      </c>
      <c r="C306" s="141" t="s">
        <v>564</v>
      </c>
      <c r="D306" s="141">
        <v>0</v>
      </c>
      <c r="E306" s="141">
        <v>0</v>
      </c>
      <c r="F306" s="141">
        <v>0</v>
      </c>
      <c r="G306" s="141">
        <v>0</v>
      </c>
      <c r="H306" s="141">
        <v>0</v>
      </c>
      <c r="I306" s="141">
        <v>0</v>
      </c>
      <c r="J306" s="141">
        <v>0</v>
      </c>
      <c r="K306" s="141">
        <v>0</v>
      </c>
      <c r="L306" s="141">
        <v>0</v>
      </c>
      <c r="M306" s="141">
        <v>0</v>
      </c>
      <c r="N306" s="141">
        <v>0</v>
      </c>
      <c r="O306" s="141">
        <v>0</v>
      </c>
      <c r="P306" s="141">
        <v>0</v>
      </c>
    </row>
    <row r="307" spans="1:16" ht="12.75">
      <c r="A307" s="141">
        <v>10</v>
      </c>
      <c r="B307" s="141">
        <v>1999</v>
      </c>
      <c r="C307" s="141" t="s">
        <v>565</v>
      </c>
      <c r="D307" s="141">
        <v>0</v>
      </c>
      <c r="E307" s="141">
        <v>0</v>
      </c>
      <c r="F307" s="141">
        <v>0</v>
      </c>
      <c r="G307" s="141">
        <v>0</v>
      </c>
      <c r="H307" s="141">
        <v>0</v>
      </c>
      <c r="I307" s="141">
        <v>0</v>
      </c>
      <c r="J307" s="141">
        <v>0</v>
      </c>
      <c r="K307" s="141">
        <v>0</v>
      </c>
      <c r="L307" s="141">
        <v>0</v>
      </c>
      <c r="M307" s="141">
        <v>0</v>
      </c>
      <c r="N307" s="141">
        <v>0</v>
      </c>
      <c r="O307" s="141">
        <v>0</v>
      </c>
      <c r="P307" s="141">
        <v>0</v>
      </c>
    </row>
    <row r="308" spans="1:16" ht="12.75">
      <c r="A308" s="141">
        <v>10</v>
      </c>
      <c r="B308" s="141">
        <v>1999</v>
      </c>
      <c r="C308" s="141" t="s">
        <v>566</v>
      </c>
      <c r="D308" s="141">
        <v>0</v>
      </c>
      <c r="E308" s="141">
        <v>0</v>
      </c>
      <c r="F308" s="141">
        <v>0</v>
      </c>
      <c r="G308" s="141">
        <v>0</v>
      </c>
      <c r="H308" s="141">
        <v>0</v>
      </c>
      <c r="I308" s="141">
        <v>0</v>
      </c>
      <c r="J308" s="141">
        <v>0</v>
      </c>
      <c r="K308" s="141">
        <v>0</v>
      </c>
      <c r="L308" s="141">
        <v>0</v>
      </c>
      <c r="M308" s="141">
        <v>0</v>
      </c>
      <c r="N308" s="141">
        <v>0</v>
      </c>
      <c r="O308" s="141">
        <v>0</v>
      </c>
      <c r="P308" s="141">
        <v>0</v>
      </c>
    </row>
    <row r="309" spans="1:16" ht="12.75">
      <c r="A309" s="141">
        <v>10</v>
      </c>
      <c r="B309" s="141">
        <v>1999</v>
      </c>
      <c r="C309" s="141" t="s">
        <v>567</v>
      </c>
      <c r="D309" s="141">
        <v>0</v>
      </c>
      <c r="E309" s="141">
        <v>0</v>
      </c>
      <c r="F309" s="141">
        <v>0</v>
      </c>
      <c r="G309" s="141">
        <v>0</v>
      </c>
      <c r="H309" s="141">
        <v>0</v>
      </c>
      <c r="I309" s="141">
        <v>0</v>
      </c>
      <c r="J309" s="141">
        <v>0</v>
      </c>
      <c r="K309" s="141">
        <v>0</v>
      </c>
      <c r="L309" s="141">
        <v>0</v>
      </c>
      <c r="M309" s="141">
        <v>0</v>
      </c>
      <c r="N309" s="141">
        <v>0</v>
      </c>
      <c r="O309" s="141">
        <v>0</v>
      </c>
      <c r="P309" s="141">
        <v>0</v>
      </c>
    </row>
    <row r="310" spans="1:16" ht="12.75">
      <c r="A310" s="141">
        <v>10</v>
      </c>
      <c r="B310" s="141">
        <v>1999</v>
      </c>
      <c r="C310" s="141" t="s">
        <v>568</v>
      </c>
      <c r="D310" s="141">
        <v>0</v>
      </c>
      <c r="E310" s="141">
        <v>0</v>
      </c>
      <c r="F310" s="141">
        <v>0</v>
      </c>
      <c r="G310" s="141">
        <v>0</v>
      </c>
      <c r="H310" s="141">
        <v>0</v>
      </c>
      <c r="I310" s="141">
        <v>0</v>
      </c>
      <c r="J310" s="141">
        <v>0</v>
      </c>
      <c r="K310" s="141">
        <v>0</v>
      </c>
      <c r="L310" s="141">
        <v>0</v>
      </c>
      <c r="M310" s="141">
        <v>0</v>
      </c>
      <c r="N310" s="141">
        <v>0</v>
      </c>
      <c r="O310" s="141">
        <v>0</v>
      </c>
      <c r="P310" s="141">
        <v>0</v>
      </c>
    </row>
    <row r="311" spans="1:16" ht="12.75">
      <c r="A311" s="141">
        <v>10</v>
      </c>
      <c r="B311" s="141">
        <v>1999</v>
      </c>
      <c r="C311" s="141" t="s">
        <v>569</v>
      </c>
      <c r="D311" s="141">
        <v>0</v>
      </c>
      <c r="E311" s="141">
        <v>0</v>
      </c>
      <c r="F311" s="141">
        <v>0</v>
      </c>
      <c r="G311" s="141">
        <v>0</v>
      </c>
      <c r="H311" s="141">
        <v>0</v>
      </c>
      <c r="I311" s="141">
        <v>0</v>
      </c>
      <c r="J311" s="141">
        <v>0</v>
      </c>
      <c r="K311" s="141">
        <v>0</v>
      </c>
      <c r="L311" s="141">
        <v>0</v>
      </c>
      <c r="M311" s="141">
        <v>0</v>
      </c>
      <c r="N311" s="141">
        <v>0</v>
      </c>
      <c r="O311" s="141">
        <v>0</v>
      </c>
      <c r="P311" s="141">
        <v>0</v>
      </c>
    </row>
    <row r="312" spans="1:16" ht="12.75">
      <c r="A312" s="141">
        <v>10</v>
      </c>
      <c r="B312" s="141">
        <v>1999</v>
      </c>
      <c r="C312" s="141" t="s">
        <v>570</v>
      </c>
      <c r="D312" s="141">
        <v>0</v>
      </c>
      <c r="E312" s="141">
        <v>0</v>
      </c>
      <c r="F312" s="141">
        <v>0</v>
      </c>
      <c r="G312" s="141">
        <v>0</v>
      </c>
      <c r="H312" s="141">
        <v>0</v>
      </c>
      <c r="I312" s="141">
        <v>0</v>
      </c>
      <c r="J312" s="141">
        <v>0</v>
      </c>
      <c r="K312" s="141">
        <v>0</v>
      </c>
      <c r="L312" s="141">
        <v>0</v>
      </c>
      <c r="M312" s="141">
        <v>0</v>
      </c>
      <c r="N312" s="141">
        <v>0</v>
      </c>
      <c r="O312" s="141">
        <v>0</v>
      </c>
      <c r="P312" s="141">
        <v>0</v>
      </c>
    </row>
    <row r="313" spans="1:16" ht="12.75">
      <c r="A313" s="141">
        <v>10</v>
      </c>
      <c r="B313" s="141">
        <v>1999</v>
      </c>
      <c r="C313" s="141" t="s">
        <v>571</v>
      </c>
      <c r="D313" s="141">
        <v>0</v>
      </c>
      <c r="E313" s="141">
        <v>0</v>
      </c>
      <c r="F313" s="141">
        <v>0</v>
      </c>
      <c r="G313" s="141">
        <v>0</v>
      </c>
      <c r="H313" s="141">
        <v>0</v>
      </c>
      <c r="I313" s="141">
        <v>0</v>
      </c>
      <c r="J313" s="141">
        <v>0</v>
      </c>
      <c r="K313" s="141">
        <v>0</v>
      </c>
      <c r="L313" s="141">
        <v>0</v>
      </c>
      <c r="M313" s="141">
        <v>0</v>
      </c>
      <c r="N313" s="141">
        <v>0</v>
      </c>
      <c r="O313" s="141">
        <v>0</v>
      </c>
      <c r="P313" s="141">
        <v>0</v>
      </c>
    </row>
    <row r="314" spans="1:16" ht="12.75">
      <c r="A314" s="141">
        <v>10</v>
      </c>
      <c r="B314" s="141">
        <v>1999</v>
      </c>
      <c r="C314" s="141" t="s">
        <v>572</v>
      </c>
      <c r="D314" s="141">
        <v>0</v>
      </c>
      <c r="E314" s="141">
        <v>0</v>
      </c>
      <c r="F314" s="141">
        <v>0</v>
      </c>
      <c r="G314" s="141">
        <v>0</v>
      </c>
      <c r="H314" s="141">
        <v>0</v>
      </c>
      <c r="I314" s="141">
        <v>0</v>
      </c>
      <c r="J314" s="141">
        <v>0</v>
      </c>
      <c r="K314" s="141">
        <v>0</v>
      </c>
      <c r="L314" s="141">
        <v>0</v>
      </c>
      <c r="M314" s="141">
        <v>0</v>
      </c>
      <c r="N314" s="141">
        <v>0</v>
      </c>
      <c r="O314" s="141">
        <v>0</v>
      </c>
      <c r="P314" s="141">
        <v>0</v>
      </c>
    </row>
    <row r="315" spans="1:16" ht="12.75">
      <c r="A315" s="141">
        <v>10</v>
      </c>
      <c r="B315" s="141">
        <v>1999</v>
      </c>
      <c r="C315" s="141" t="s">
        <v>573</v>
      </c>
      <c r="D315" s="141">
        <v>0</v>
      </c>
      <c r="E315" s="141">
        <v>0</v>
      </c>
      <c r="F315" s="141">
        <v>0</v>
      </c>
      <c r="G315" s="141">
        <v>0</v>
      </c>
      <c r="H315" s="141">
        <v>0</v>
      </c>
      <c r="I315" s="141">
        <v>0</v>
      </c>
      <c r="J315" s="141">
        <v>0</v>
      </c>
      <c r="K315" s="141">
        <v>0</v>
      </c>
      <c r="L315" s="141">
        <v>0</v>
      </c>
      <c r="M315" s="141">
        <v>0</v>
      </c>
      <c r="N315" s="141">
        <v>0</v>
      </c>
      <c r="O315" s="141">
        <v>0</v>
      </c>
      <c r="P315" s="141">
        <v>0</v>
      </c>
    </row>
    <row r="316" spans="1:16" ht="12.75">
      <c r="A316" s="141">
        <v>10</v>
      </c>
      <c r="B316" s="141">
        <v>1999</v>
      </c>
      <c r="C316" s="141" t="s">
        <v>574</v>
      </c>
      <c r="D316" s="141">
        <v>0</v>
      </c>
      <c r="E316" s="141">
        <v>0</v>
      </c>
      <c r="F316" s="141">
        <v>0</v>
      </c>
      <c r="G316" s="141">
        <v>0</v>
      </c>
      <c r="H316" s="141">
        <v>0</v>
      </c>
      <c r="I316" s="141">
        <v>0</v>
      </c>
      <c r="J316" s="141">
        <v>0</v>
      </c>
      <c r="K316" s="141">
        <v>0</v>
      </c>
      <c r="L316" s="141">
        <v>0</v>
      </c>
      <c r="M316" s="141">
        <v>0</v>
      </c>
      <c r="N316" s="141">
        <v>0</v>
      </c>
      <c r="O316" s="141">
        <v>0</v>
      </c>
      <c r="P316" s="141">
        <v>0</v>
      </c>
    </row>
    <row r="317" spans="1:16" ht="12.75">
      <c r="A317" s="141">
        <v>10</v>
      </c>
      <c r="B317" s="141">
        <v>1999</v>
      </c>
      <c r="C317" s="141" t="s">
        <v>575</v>
      </c>
      <c r="D317" s="141">
        <v>0</v>
      </c>
      <c r="E317" s="141">
        <v>0</v>
      </c>
      <c r="F317" s="141">
        <v>0</v>
      </c>
      <c r="G317" s="141">
        <v>0</v>
      </c>
      <c r="H317" s="141">
        <v>0</v>
      </c>
      <c r="I317" s="141">
        <v>0</v>
      </c>
      <c r="J317" s="141">
        <v>0</v>
      </c>
      <c r="K317" s="141">
        <v>0</v>
      </c>
      <c r="L317" s="141">
        <v>0</v>
      </c>
      <c r="M317" s="141">
        <v>0</v>
      </c>
      <c r="N317" s="141">
        <v>0</v>
      </c>
      <c r="O317" s="141">
        <v>0</v>
      </c>
      <c r="P317" s="141">
        <v>0</v>
      </c>
    </row>
    <row r="318" spans="1:16" ht="12.75">
      <c r="A318" s="141">
        <v>10</v>
      </c>
      <c r="B318" s="141">
        <v>1999</v>
      </c>
      <c r="C318" s="141" t="s">
        <v>576</v>
      </c>
      <c r="D318" s="141">
        <v>0</v>
      </c>
      <c r="E318" s="141">
        <v>0</v>
      </c>
      <c r="F318" s="141">
        <v>0</v>
      </c>
      <c r="G318" s="141">
        <v>0</v>
      </c>
      <c r="H318" s="141">
        <v>0</v>
      </c>
      <c r="I318" s="141">
        <v>0</v>
      </c>
      <c r="J318" s="141">
        <v>0</v>
      </c>
      <c r="K318" s="141">
        <v>0</v>
      </c>
      <c r="L318" s="141">
        <v>0</v>
      </c>
      <c r="M318" s="141">
        <v>0</v>
      </c>
      <c r="N318" s="141">
        <v>0</v>
      </c>
      <c r="O318" s="141">
        <v>0</v>
      </c>
      <c r="P318" s="141">
        <v>0</v>
      </c>
    </row>
    <row r="319" spans="1:16" ht="12.75">
      <c r="A319" s="141">
        <v>10</v>
      </c>
      <c r="B319" s="141">
        <v>1999</v>
      </c>
      <c r="C319" s="141" t="s">
        <v>577</v>
      </c>
      <c r="D319" s="141">
        <v>0</v>
      </c>
      <c r="E319" s="141">
        <v>0</v>
      </c>
      <c r="F319" s="141">
        <v>0</v>
      </c>
      <c r="G319" s="141">
        <v>0</v>
      </c>
      <c r="H319" s="141">
        <v>0</v>
      </c>
      <c r="I319" s="141">
        <v>0</v>
      </c>
      <c r="J319" s="141">
        <v>0</v>
      </c>
      <c r="K319" s="141">
        <v>0</v>
      </c>
      <c r="L319" s="141">
        <v>0</v>
      </c>
      <c r="M319" s="141">
        <v>0</v>
      </c>
      <c r="N319" s="141">
        <v>0</v>
      </c>
      <c r="O319" s="141">
        <v>0</v>
      </c>
      <c r="P319" s="141">
        <v>0</v>
      </c>
    </row>
    <row r="320" spans="1:16" ht="12.75">
      <c r="A320" s="141">
        <v>10</v>
      </c>
      <c r="B320" s="141">
        <v>1999</v>
      </c>
      <c r="C320" s="141" t="s">
        <v>578</v>
      </c>
      <c r="D320" s="141">
        <v>0</v>
      </c>
      <c r="E320" s="141">
        <v>0</v>
      </c>
      <c r="F320" s="141">
        <v>0</v>
      </c>
      <c r="G320" s="141">
        <v>0</v>
      </c>
      <c r="H320" s="141">
        <v>0</v>
      </c>
      <c r="I320" s="141">
        <v>0</v>
      </c>
      <c r="J320" s="141">
        <v>0</v>
      </c>
      <c r="K320" s="141">
        <v>0</v>
      </c>
      <c r="L320" s="141">
        <v>0</v>
      </c>
      <c r="M320" s="141">
        <v>0</v>
      </c>
      <c r="N320" s="141">
        <v>0</v>
      </c>
      <c r="O320" s="141">
        <v>0</v>
      </c>
      <c r="P320" s="141">
        <v>0</v>
      </c>
    </row>
    <row r="321" spans="1:16" ht="12.75">
      <c r="A321" s="141">
        <v>10</v>
      </c>
      <c r="B321" s="141">
        <v>1999</v>
      </c>
      <c r="C321" s="141" t="s">
        <v>579</v>
      </c>
      <c r="D321" s="141">
        <v>0</v>
      </c>
      <c r="E321" s="141">
        <v>0</v>
      </c>
      <c r="F321" s="141">
        <v>0</v>
      </c>
      <c r="G321" s="141">
        <v>0</v>
      </c>
      <c r="H321" s="141">
        <v>0</v>
      </c>
      <c r="I321" s="141">
        <v>0</v>
      </c>
      <c r="J321" s="141">
        <v>0</v>
      </c>
      <c r="K321" s="141">
        <v>0</v>
      </c>
      <c r="L321" s="141">
        <v>0</v>
      </c>
      <c r="M321" s="141">
        <v>0</v>
      </c>
      <c r="N321" s="141">
        <v>0</v>
      </c>
      <c r="O321" s="141">
        <v>0</v>
      </c>
      <c r="P321" s="141">
        <v>0</v>
      </c>
    </row>
    <row r="322" spans="1:16" ht="12.75">
      <c r="A322" s="141">
        <v>10</v>
      </c>
      <c r="B322" s="141">
        <v>1999</v>
      </c>
      <c r="C322" s="141" t="s">
        <v>580</v>
      </c>
      <c r="D322" s="141">
        <v>0</v>
      </c>
      <c r="E322" s="141">
        <v>0</v>
      </c>
      <c r="F322" s="141">
        <v>0</v>
      </c>
      <c r="G322" s="141">
        <v>0</v>
      </c>
      <c r="H322" s="141">
        <v>0</v>
      </c>
      <c r="I322" s="141">
        <v>0</v>
      </c>
      <c r="J322" s="141">
        <v>0</v>
      </c>
      <c r="K322" s="141">
        <v>0</v>
      </c>
      <c r="L322" s="141">
        <v>0</v>
      </c>
      <c r="M322" s="141">
        <v>0</v>
      </c>
      <c r="N322" s="141">
        <v>0</v>
      </c>
      <c r="O322" s="141">
        <v>0</v>
      </c>
      <c r="P322" s="141">
        <v>0</v>
      </c>
    </row>
    <row r="323" spans="1:16" ht="12.75">
      <c r="A323" s="141">
        <v>10</v>
      </c>
      <c r="B323" s="141">
        <v>1999</v>
      </c>
      <c r="C323" s="141" t="s">
        <v>581</v>
      </c>
      <c r="D323" s="141">
        <v>0</v>
      </c>
      <c r="E323" s="141">
        <v>0</v>
      </c>
      <c r="F323" s="141">
        <v>0</v>
      </c>
      <c r="G323" s="141">
        <v>0</v>
      </c>
      <c r="H323" s="141">
        <v>0</v>
      </c>
      <c r="I323" s="141">
        <v>0</v>
      </c>
      <c r="J323" s="141">
        <v>0</v>
      </c>
      <c r="K323" s="141">
        <v>0</v>
      </c>
      <c r="L323" s="141">
        <v>0</v>
      </c>
      <c r="M323" s="141">
        <v>0</v>
      </c>
      <c r="N323" s="141">
        <v>0</v>
      </c>
      <c r="O323" s="141">
        <v>0</v>
      </c>
      <c r="P323" s="141">
        <v>0</v>
      </c>
    </row>
    <row r="324" spans="1:16" ht="12.75">
      <c r="A324" s="141">
        <v>10</v>
      </c>
      <c r="B324" s="141">
        <v>1999</v>
      </c>
      <c r="C324" s="141" t="s">
        <v>582</v>
      </c>
      <c r="D324" s="141">
        <v>0</v>
      </c>
      <c r="E324" s="141">
        <v>0</v>
      </c>
      <c r="F324" s="141">
        <v>0</v>
      </c>
      <c r="G324" s="141">
        <v>0</v>
      </c>
      <c r="H324" s="141">
        <v>0</v>
      </c>
      <c r="I324" s="141">
        <v>0</v>
      </c>
      <c r="J324" s="141">
        <v>0</v>
      </c>
      <c r="K324" s="141">
        <v>0</v>
      </c>
      <c r="L324" s="141">
        <v>0</v>
      </c>
      <c r="M324" s="141">
        <v>0</v>
      </c>
      <c r="N324" s="141">
        <v>0</v>
      </c>
      <c r="O324" s="141">
        <v>0</v>
      </c>
      <c r="P324" s="141">
        <v>0</v>
      </c>
    </row>
    <row r="325" spans="1:16" ht="12.75">
      <c r="A325" s="141">
        <v>10</v>
      </c>
      <c r="B325" s="141">
        <v>1999</v>
      </c>
      <c r="C325" s="141" t="s">
        <v>583</v>
      </c>
      <c r="D325" s="141">
        <v>0</v>
      </c>
      <c r="E325" s="141">
        <v>0</v>
      </c>
      <c r="F325" s="141">
        <v>0</v>
      </c>
      <c r="G325" s="141">
        <v>0</v>
      </c>
      <c r="H325" s="141">
        <v>0</v>
      </c>
      <c r="I325" s="141">
        <v>0</v>
      </c>
      <c r="J325" s="141">
        <v>0</v>
      </c>
      <c r="K325" s="141">
        <v>0</v>
      </c>
      <c r="L325" s="141">
        <v>0</v>
      </c>
      <c r="M325" s="141">
        <v>0</v>
      </c>
      <c r="N325" s="141">
        <v>0</v>
      </c>
      <c r="O325" s="141">
        <v>0</v>
      </c>
      <c r="P325" s="141">
        <v>0</v>
      </c>
    </row>
    <row r="326" spans="1:16" ht="12.75">
      <c r="A326" s="141">
        <v>10</v>
      </c>
      <c r="B326" s="141">
        <v>1999</v>
      </c>
      <c r="C326" s="141" t="s">
        <v>584</v>
      </c>
      <c r="D326" s="141">
        <v>0</v>
      </c>
      <c r="E326" s="141">
        <v>0</v>
      </c>
      <c r="F326" s="141">
        <v>0</v>
      </c>
      <c r="G326" s="141">
        <v>0</v>
      </c>
      <c r="H326" s="141">
        <v>0</v>
      </c>
      <c r="I326" s="141">
        <v>0</v>
      </c>
      <c r="J326" s="141">
        <v>0</v>
      </c>
      <c r="K326" s="141">
        <v>0</v>
      </c>
      <c r="L326" s="141">
        <v>0</v>
      </c>
      <c r="M326" s="141">
        <v>0</v>
      </c>
      <c r="N326" s="141">
        <v>0</v>
      </c>
      <c r="O326" s="141">
        <v>0</v>
      </c>
      <c r="P326" s="141">
        <v>0</v>
      </c>
    </row>
    <row r="327" spans="1:16" ht="12.75">
      <c r="A327" s="141">
        <v>10</v>
      </c>
      <c r="B327" s="141">
        <v>1999</v>
      </c>
      <c r="C327" s="141" t="s">
        <v>585</v>
      </c>
      <c r="D327" s="141">
        <v>0</v>
      </c>
      <c r="E327" s="141">
        <v>0</v>
      </c>
      <c r="F327" s="141">
        <v>0</v>
      </c>
      <c r="G327" s="141">
        <v>0</v>
      </c>
      <c r="H327" s="141">
        <v>0</v>
      </c>
      <c r="I327" s="141">
        <v>0</v>
      </c>
      <c r="J327" s="141">
        <v>0</v>
      </c>
      <c r="K327" s="141">
        <v>0</v>
      </c>
      <c r="L327" s="141">
        <v>0</v>
      </c>
      <c r="M327" s="141">
        <v>0</v>
      </c>
      <c r="N327" s="141">
        <v>0</v>
      </c>
      <c r="O327" s="141">
        <v>0</v>
      </c>
      <c r="P327" s="141">
        <v>0</v>
      </c>
    </row>
    <row r="328" spans="1:16" ht="12.75">
      <c r="A328" s="141">
        <v>10</v>
      </c>
      <c r="B328" s="141">
        <v>1999</v>
      </c>
      <c r="C328" s="141" t="s">
        <v>586</v>
      </c>
      <c r="D328" s="141">
        <v>0</v>
      </c>
      <c r="E328" s="141">
        <v>0</v>
      </c>
      <c r="F328" s="141">
        <v>0</v>
      </c>
      <c r="G328" s="141">
        <v>0</v>
      </c>
      <c r="H328" s="141">
        <v>0</v>
      </c>
      <c r="I328" s="141">
        <v>0</v>
      </c>
      <c r="J328" s="141">
        <v>0</v>
      </c>
      <c r="K328" s="141">
        <v>0</v>
      </c>
      <c r="L328" s="141">
        <v>0</v>
      </c>
      <c r="M328" s="141">
        <v>0</v>
      </c>
      <c r="N328" s="141">
        <v>0</v>
      </c>
      <c r="O328" s="141">
        <v>0</v>
      </c>
      <c r="P328" s="141">
        <v>0</v>
      </c>
    </row>
    <row r="329" spans="1:16" ht="12.75">
      <c r="A329" s="141">
        <v>10</v>
      </c>
      <c r="B329" s="141">
        <v>1999</v>
      </c>
      <c r="C329" s="141" t="s">
        <v>587</v>
      </c>
      <c r="D329" s="141">
        <v>0</v>
      </c>
      <c r="E329" s="141">
        <v>0</v>
      </c>
      <c r="F329" s="141">
        <v>0</v>
      </c>
      <c r="G329" s="141">
        <v>0</v>
      </c>
      <c r="H329" s="141">
        <v>0</v>
      </c>
      <c r="I329" s="141">
        <v>0</v>
      </c>
      <c r="J329" s="141">
        <v>0</v>
      </c>
      <c r="K329" s="141">
        <v>0</v>
      </c>
      <c r="L329" s="141">
        <v>0</v>
      </c>
      <c r="M329" s="141">
        <v>0</v>
      </c>
      <c r="N329" s="141">
        <v>0</v>
      </c>
      <c r="O329" s="141">
        <v>0</v>
      </c>
      <c r="P329" s="141">
        <v>0</v>
      </c>
    </row>
    <row r="330" spans="1:16" ht="12.75">
      <c r="A330" s="141">
        <v>10</v>
      </c>
      <c r="B330" s="141">
        <v>1999</v>
      </c>
      <c r="C330" s="141" t="s">
        <v>588</v>
      </c>
      <c r="D330" s="141">
        <v>0</v>
      </c>
      <c r="E330" s="141">
        <v>0</v>
      </c>
      <c r="F330" s="141">
        <v>0</v>
      </c>
      <c r="G330" s="141">
        <v>0</v>
      </c>
      <c r="H330" s="141">
        <v>0</v>
      </c>
      <c r="I330" s="141">
        <v>0</v>
      </c>
      <c r="J330" s="141">
        <v>0</v>
      </c>
      <c r="K330" s="141">
        <v>0</v>
      </c>
      <c r="L330" s="141">
        <v>0</v>
      </c>
      <c r="M330" s="141">
        <v>0</v>
      </c>
      <c r="N330" s="141">
        <v>0</v>
      </c>
      <c r="O330" s="141">
        <v>0</v>
      </c>
      <c r="P330" s="141">
        <v>0</v>
      </c>
    </row>
    <row r="331" spans="1:16" ht="12.75">
      <c r="A331" s="141">
        <v>10</v>
      </c>
      <c r="B331" s="141">
        <v>1999</v>
      </c>
      <c r="C331" s="141" t="s">
        <v>589</v>
      </c>
      <c r="D331" s="141">
        <v>0</v>
      </c>
      <c r="E331" s="141">
        <v>0</v>
      </c>
      <c r="F331" s="141">
        <v>0</v>
      </c>
      <c r="G331" s="141">
        <v>0</v>
      </c>
      <c r="H331" s="141">
        <v>0</v>
      </c>
      <c r="I331" s="141">
        <v>0</v>
      </c>
      <c r="J331" s="141">
        <v>0</v>
      </c>
      <c r="K331" s="141">
        <v>0</v>
      </c>
      <c r="L331" s="141">
        <v>0</v>
      </c>
      <c r="M331" s="141">
        <v>0</v>
      </c>
      <c r="N331" s="141">
        <v>0</v>
      </c>
      <c r="O331" s="141">
        <v>0</v>
      </c>
      <c r="P331" s="141">
        <v>0</v>
      </c>
    </row>
    <row r="332" spans="1:16" ht="12.75">
      <c r="A332" s="141">
        <v>10</v>
      </c>
      <c r="B332" s="141">
        <v>1999</v>
      </c>
      <c r="C332" s="141" t="s">
        <v>590</v>
      </c>
      <c r="D332" s="141">
        <v>0</v>
      </c>
      <c r="E332" s="141">
        <v>0</v>
      </c>
      <c r="F332" s="141">
        <v>0</v>
      </c>
      <c r="G332" s="141">
        <v>0</v>
      </c>
      <c r="H332" s="141">
        <v>0</v>
      </c>
      <c r="I332" s="141">
        <v>0</v>
      </c>
      <c r="J332" s="141">
        <v>0</v>
      </c>
      <c r="K332" s="141">
        <v>0</v>
      </c>
      <c r="L332" s="141">
        <v>0</v>
      </c>
      <c r="M332" s="141">
        <v>0</v>
      </c>
      <c r="N332" s="141">
        <v>0</v>
      </c>
      <c r="O332" s="141">
        <v>0</v>
      </c>
      <c r="P332" s="141">
        <v>0</v>
      </c>
    </row>
    <row r="333" spans="1:16" ht="12.75">
      <c r="A333" s="141">
        <v>10</v>
      </c>
      <c r="B333" s="141">
        <v>1999</v>
      </c>
      <c r="C333" s="141" t="s">
        <v>591</v>
      </c>
      <c r="D333" s="141">
        <v>0</v>
      </c>
      <c r="E333" s="141">
        <v>0</v>
      </c>
      <c r="F333" s="141">
        <v>0</v>
      </c>
      <c r="G333" s="141">
        <v>0</v>
      </c>
      <c r="H333" s="141">
        <v>0</v>
      </c>
      <c r="I333" s="141">
        <v>0</v>
      </c>
      <c r="J333" s="141">
        <v>0</v>
      </c>
      <c r="K333" s="141">
        <v>0</v>
      </c>
      <c r="L333" s="141">
        <v>0</v>
      </c>
      <c r="M333" s="141">
        <v>0</v>
      </c>
      <c r="N333" s="141">
        <v>0</v>
      </c>
      <c r="O333" s="141">
        <v>0</v>
      </c>
      <c r="P333" s="141">
        <v>0</v>
      </c>
    </row>
    <row r="334" spans="1:16" ht="12.75">
      <c r="A334" s="141">
        <v>10</v>
      </c>
      <c r="B334" s="141">
        <v>1999</v>
      </c>
      <c r="C334" s="141" t="s">
        <v>592</v>
      </c>
      <c r="D334" s="141">
        <v>0</v>
      </c>
      <c r="E334" s="141">
        <v>0</v>
      </c>
      <c r="F334" s="141">
        <v>0</v>
      </c>
      <c r="G334" s="141">
        <v>0</v>
      </c>
      <c r="H334" s="141">
        <v>0</v>
      </c>
      <c r="I334" s="141">
        <v>0</v>
      </c>
      <c r="J334" s="141">
        <v>0</v>
      </c>
      <c r="K334" s="141">
        <v>0</v>
      </c>
      <c r="L334" s="141">
        <v>0</v>
      </c>
      <c r="M334" s="141">
        <v>0</v>
      </c>
      <c r="N334" s="141">
        <v>0</v>
      </c>
      <c r="O334" s="141">
        <v>0</v>
      </c>
      <c r="P334" s="141">
        <v>0</v>
      </c>
    </row>
    <row r="335" spans="1:16" ht="12.75">
      <c r="A335" s="141">
        <v>10</v>
      </c>
      <c r="B335" s="141">
        <v>1999</v>
      </c>
      <c r="C335" s="141" t="s">
        <v>593</v>
      </c>
      <c r="D335" s="141">
        <v>0</v>
      </c>
      <c r="E335" s="141">
        <v>0</v>
      </c>
      <c r="F335" s="141">
        <v>0</v>
      </c>
      <c r="G335" s="141">
        <v>0</v>
      </c>
      <c r="H335" s="141">
        <v>0</v>
      </c>
      <c r="I335" s="141">
        <v>0</v>
      </c>
      <c r="J335" s="141">
        <v>0</v>
      </c>
      <c r="K335" s="141">
        <v>0</v>
      </c>
      <c r="L335" s="141">
        <v>0</v>
      </c>
      <c r="M335" s="141">
        <v>0</v>
      </c>
      <c r="N335" s="141">
        <v>0</v>
      </c>
      <c r="O335" s="141">
        <v>0</v>
      </c>
      <c r="P335" s="141">
        <v>0</v>
      </c>
    </row>
    <row r="336" spans="1:16" ht="12.75">
      <c r="A336" s="141">
        <v>10</v>
      </c>
      <c r="B336" s="141">
        <v>1999</v>
      </c>
      <c r="C336" s="141" t="s">
        <v>594</v>
      </c>
      <c r="D336" s="141">
        <v>0</v>
      </c>
      <c r="E336" s="141">
        <v>0</v>
      </c>
      <c r="F336" s="141">
        <v>0</v>
      </c>
      <c r="G336" s="141">
        <v>0</v>
      </c>
      <c r="H336" s="141">
        <v>0</v>
      </c>
      <c r="I336" s="141">
        <v>0</v>
      </c>
      <c r="J336" s="141">
        <v>0</v>
      </c>
      <c r="K336" s="141">
        <v>0</v>
      </c>
      <c r="L336" s="141">
        <v>0</v>
      </c>
      <c r="M336" s="141">
        <v>0</v>
      </c>
      <c r="N336" s="141">
        <v>0</v>
      </c>
      <c r="O336" s="141">
        <v>0</v>
      </c>
      <c r="P336" s="141">
        <v>0</v>
      </c>
    </row>
    <row r="337" spans="1:16" ht="12.75">
      <c r="A337" s="141">
        <v>10</v>
      </c>
      <c r="B337" s="141">
        <v>1999</v>
      </c>
      <c r="C337" s="141" t="s">
        <v>595</v>
      </c>
      <c r="D337" s="141">
        <v>0</v>
      </c>
      <c r="E337" s="141">
        <v>0</v>
      </c>
      <c r="F337" s="141">
        <v>0</v>
      </c>
      <c r="G337" s="141">
        <v>0</v>
      </c>
      <c r="H337" s="141">
        <v>0</v>
      </c>
      <c r="I337" s="141">
        <v>0</v>
      </c>
      <c r="J337" s="141">
        <v>0</v>
      </c>
      <c r="K337" s="141">
        <v>0</v>
      </c>
      <c r="L337" s="141">
        <v>0</v>
      </c>
      <c r="M337" s="141">
        <v>0</v>
      </c>
      <c r="N337" s="141">
        <v>0</v>
      </c>
      <c r="O337" s="141">
        <v>0</v>
      </c>
      <c r="P337" s="141">
        <v>0</v>
      </c>
    </row>
    <row r="338" spans="1:16" ht="12.75">
      <c r="A338" s="141">
        <v>10</v>
      </c>
      <c r="B338" s="141">
        <v>1999</v>
      </c>
      <c r="C338" s="141" t="s">
        <v>596</v>
      </c>
      <c r="D338" s="141">
        <v>0</v>
      </c>
      <c r="E338" s="141">
        <v>0</v>
      </c>
      <c r="F338" s="141">
        <v>0</v>
      </c>
      <c r="G338" s="141">
        <v>0</v>
      </c>
      <c r="H338" s="141">
        <v>0</v>
      </c>
      <c r="I338" s="141">
        <v>0</v>
      </c>
      <c r="J338" s="141">
        <v>0</v>
      </c>
      <c r="K338" s="141">
        <v>0</v>
      </c>
      <c r="L338" s="141">
        <v>0</v>
      </c>
      <c r="M338" s="141">
        <v>0</v>
      </c>
      <c r="N338" s="141">
        <v>0</v>
      </c>
      <c r="O338" s="141">
        <v>0</v>
      </c>
      <c r="P338" s="141">
        <v>0</v>
      </c>
    </row>
    <row r="339" spans="1:16" ht="12.75">
      <c r="A339" s="141">
        <v>10</v>
      </c>
      <c r="B339" s="141">
        <v>1999</v>
      </c>
      <c r="C339" s="141" t="s">
        <v>597</v>
      </c>
      <c r="D339" s="141">
        <v>0</v>
      </c>
      <c r="E339" s="141">
        <v>0</v>
      </c>
      <c r="F339" s="141">
        <v>0</v>
      </c>
      <c r="G339" s="141">
        <v>0</v>
      </c>
      <c r="H339" s="141">
        <v>0</v>
      </c>
      <c r="I339" s="141">
        <v>0</v>
      </c>
      <c r="J339" s="141">
        <v>0</v>
      </c>
      <c r="K339" s="141">
        <v>0</v>
      </c>
      <c r="L339" s="141">
        <v>0</v>
      </c>
      <c r="M339" s="141">
        <v>0</v>
      </c>
      <c r="N339" s="141">
        <v>0</v>
      </c>
      <c r="O339" s="141">
        <v>0</v>
      </c>
      <c r="P339" s="141">
        <v>0</v>
      </c>
    </row>
    <row r="340" spans="1:16" ht="12.75">
      <c r="A340" s="141">
        <v>10</v>
      </c>
      <c r="B340" s="141">
        <v>1999</v>
      </c>
      <c r="C340" s="141" t="s">
        <v>500</v>
      </c>
      <c r="D340" s="141">
        <v>0</v>
      </c>
      <c r="E340" s="141">
        <v>0</v>
      </c>
      <c r="F340" s="141">
        <v>0</v>
      </c>
      <c r="G340" s="141">
        <v>0</v>
      </c>
      <c r="H340" s="141">
        <v>0</v>
      </c>
      <c r="I340" s="141">
        <v>0</v>
      </c>
      <c r="J340" s="141">
        <v>0</v>
      </c>
      <c r="K340" s="141">
        <v>0</v>
      </c>
      <c r="L340" s="141">
        <v>0</v>
      </c>
      <c r="M340" s="141">
        <v>0</v>
      </c>
      <c r="N340" s="141">
        <v>0</v>
      </c>
      <c r="O340" s="141">
        <v>0</v>
      </c>
      <c r="P340" s="141">
        <v>0</v>
      </c>
    </row>
    <row r="341" spans="1:16" ht="12.75">
      <c r="A341" s="141">
        <v>10</v>
      </c>
      <c r="B341" s="141">
        <v>1999</v>
      </c>
      <c r="C341" s="141" t="s">
        <v>501</v>
      </c>
      <c r="D341" s="141">
        <v>0</v>
      </c>
      <c r="E341" s="141">
        <v>0</v>
      </c>
      <c r="F341" s="141">
        <v>0</v>
      </c>
      <c r="G341" s="141">
        <v>0</v>
      </c>
      <c r="H341" s="141">
        <v>0</v>
      </c>
      <c r="I341" s="141">
        <v>0</v>
      </c>
      <c r="J341" s="141">
        <v>0</v>
      </c>
      <c r="K341" s="141">
        <v>0</v>
      </c>
      <c r="L341" s="141">
        <v>0</v>
      </c>
      <c r="M341" s="141">
        <v>0</v>
      </c>
      <c r="N341" s="141">
        <v>0</v>
      </c>
      <c r="O341" s="141">
        <v>0</v>
      </c>
      <c r="P341" s="141">
        <v>0</v>
      </c>
    </row>
    <row r="342" spans="1:16" ht="12.75">
      <c r="A342" s="141">
        <v>10</v>
      </c>
      <c r="B342" s="141">
        <v>1999</v>
      </c>
      <c r="C342" s="141" t="s">
        <v>502</v>
      </c>
      <c r="D342" s="141">
        <v>0</v>
      </c>
      <c r="E342" s="141">
        <v>0</v>
      </c>
      <c r="F342" s="141">
        <v>0</v>
      </c>
      <c r="G342" s="141">
        <v>0</v>
      </c>
      <c r="H342" s="141">
        <v>0</v>
      </c>
      <c r="I342" s="141">
        <v>0</v>
      </c>
      <c r="J342" s="141">
        <v>0</v>
      </c>
      <c r="K342" s="141">
        <v>0</v>
      </c>
      <c r="L342" s="141">
        <v>0</v>
      </c>
      <c r="M342" s="141">
        <v>0</v>
      </c>
      <c r="N342" s="141">
        <v>0</v>
      </c>
      <c r="O342" s="141">
        <v>0</v>
      </c>
      <c r="P342" s="141">
        <v>0</v>
      </c>
    </row>
    <row r="343" spans="1:16" ht="12.75">
      <c r="A343" s="141">
        <v>10</v>
      </c>
      <c r="B343" s="141">
        <v>1999</v>
      </c>
      <c r="C343" s="141" t="s">
        <v>503</v>
      </c>
      <c r="D343" s="141">
        <v>0</v>
      </c>
      <c r="E343" s="141">
        <v>0</v>
      </c>
      <c r="F343" s="141">
        <v>0</v>
      </c>
      <c r="G343" s="141">
        <v>0</v>
      </c>
      <c r="H343" s="141">
        <v>0</v>
      </c>
      <c r="I343" s="141">
        <v>0</v>
      </c>
      <c r="J343" s="141">
        <v>0</v>
      </c>
      <c r="K343" s="141">
        <v>0</v>
      </c>
      <c r="L343" s="141">
        <v>0</v>
      </c>
      <c r="M343" s="141">
        <v>0</v>
      </c>
      <c r="N343" s="141">
        <v>0</v>
      </c>
      <c r="O343" s="141">
        <v>0</v>
      </c>
      <c r="P343" s="141">
        <v>0</v>
      </c>
    </row>
    <row r="344" spans="1:16" ht="12.75">
      <c r="A344" s="141">
        <v>10</v>
      </c>
      <c r="B344" s="141">
        <v>1999</v>
      </c>
      <c r="C344" s="141" t="s">
        <v>504</v>
      </c>
      <c r="D344" s="141">
        <v>0</v>
      </c>
      <c r="E344" s="141">
        <v>0</v>
      </c>
      <c r="F344" s="141">
        <v>0</v>
      </c>
      <c r="G344" s="141">
        <v>0</v>
      </c>
      <c r="H344" s="141">
        <v>0</v>
      </c>
      <c r="I344" s="141">
        <v>0</v>
      </c>
      <c r="J344" s="141">
        <v>0</v>
      </c>
      <c r="K344" s="141">
        <v>0</v>
      </c>
      <c r="L344" s="141">
        <v>0</v>
      </c>
      <c r="M344" s="141">
        <v>0</v>
      </c>
      <c r="N344" s="141">
        <v>0</v>
      </c>
      <c r="O344" s="141">
        <v>0</v>
      </c>
      <c r="P344" s="141">
        <v>0</v>
      </c>
    </row>
    <row r="345" spans="1:16" ht="12.75">
      <c r="A345" s="141">
        <v>10</v>
      </c>
      <c r="B345" s="141">
        <v>1999</v>
      </c>
      <c r="C345" s="141" t="s">
        <v>505</v>
      </c>
      <c r="D345" s="141">
        <v>0</v>
      </c>
      <c r="E345" s="141">
        <v>0</v>
      </c>
      <c r="F345" s="141">
        <v>0</v>
      </c>
      <c r="G345" s="141">
        <v>0</v>
      </c>
      <c r="H345" s="141">
        <v>0</v>
      </c>
      <c r="I345" s="141">
        <v>0</v>
      </c>
      <c r="J345" s="141">
        <v>0</v>
      </c>
      <c r="K345" s="141">
        <v>0</v>
      </c>
      <c r="L345" s="141">
        <v>0</v>
      </c>
      <c r="M345" s="141">
        <v>0</v>
      </c>
      <c r="N345" s="141">
        <v>0</v>
      </c>
      <c r="O345" s="141">
        <v>0</v>
      </c>
      <c r="P345" s="141">
        <v>0</v>
      </c>
    </row>
    <row r="346" spans="1:16" ht="12.75">
      <c r="A346" s="141">
        <v>12</v>
      </c>
      <c r="B346" s="141">
        <v>1999</v>
      </c>
      <c r="C346" s="141" t="s">
        <v>506</v>
      </c>
      <c r="D346" s="141">
        <v>0</v>
      </c>
      <c r="E346" s="141">
        <v>0</v>
      </c>
      <c r="F346" s="141">
        <v>0</v>
      </c>
      <c r="G346" s="141">
        <v>0</v>
      </c>
      <c r="H346" s="141">
        <v>0</v>
      </c>
      <c r="I346" s="141">
        <v>0</v>
      </c>
      <c r="J346" s="141">
        <v>0</v>
      </c>
      <c r="K346" s="141">
        <v>0</v>
      </c>
      <c r="L346" s="141">
        <v>0</v>
      </c>
      <c r="M346" s="141">
        <v>0</v>
      </c>
      <c r="N346" s="141">
        <v>0</v>
      </c>
      <c r="O346" s="141">
        <v>0</v>
      </c>
      <c r="P346" s="141">
        <v>0</v>
      </c>
    </row>
    <row r="347" spans="1:16" ht="12.75">
      <c r="A347" s="141">
        <v>10</v>
      </c>
      <c r="B347" s="141">
        <v>1999</v>
      </c>
      <c r="C347" s="141" t="s">
        <v>507</v>
      </c>
      <c r="D347" s="141">
        <v>0</v>
      </c>
      <c r="E347" s="141">
        <v>0</v>
      </c>
      <c r="F347" s="141">
        <v>0</v>
      </c>
      <c r="G347" s="141">
        <v>0</v>
      </c>
      <c r="H347" s="141">
        <v>0</v>
      </c>
      <c r="I347" s="141">
        <v>0</v>
      </c>
      <c r="J347" s="141">
        <v>0</v>
      </c>
      <c r="K347" s="141">
        <v>0</v>
      </c>
      <c r="L347" s="141">
        <v>0</v>
      </c>
      <c r="M347" s="141">
        <v>0</v>
      </c>
      <c r="N347" s="141">
        <v>0</v>
      </c>
      <c r="O347" s="141">
        <v>0</v>
      </c>
      <c r="P347" s="141">
        <v>0</v>
      </c>
    </row>
    <row r="348" spans="1:16" ht="12.75">
      <c r="A348" s="141">
        <v>10</v>
      </c>
      <c r="B348" s="141">
        <v>1999</v>
      </c>
      <c r="C348" s="141" t="s">
        <v>508</v>
      </c>
      <c r="D348" s="141">
        <v>0</v>
      </c>
      <c r="E348" s="141">
        <v>0</v>
      </c>
      <c r="F348" s="141">
        <v>0</v>
      </c>
      <c r="G348" s="141">
        <v>0</v>
      </c>
      <c r="H348" s="141">
        <v>0</v>
      </c>
      <c r="I348" s="141">
        <v>0</v>
      </c>
      <c r="J348" s="141">
        <v>0</v>
      </c>
      <c r="K348" s="141">
        <v>0</v>
      </c>
      <c r="L348" s="141">
        <v>0</v>
      </c>
      <c r="M348" s="141">
        <v>0</v>
      </c>
      <c r="N348" s="141">
        <v>0</v>
      </c>
      <c r="O348" s="141">
        <v>0</v>
      </c>
      <c r="P348" s="141">
        <v>0</v>
      </c>
    </row>
    <row r="349" spans="1:16" ht="12.75">
      <c r="A349" s="141">
        <v>10</v>
      </c>
      <c r="B349" s="141">
        <v>1999</v>
      </c>
      <c r="C349" s="141" t="s">
        <v>509</v>
      </c>
      <c r="D349" s="141">
        <v>0</v>
      </c>
      <c r="E349" s="141">
        <v>0</v>
      </c>
      <c r="F349" s="141">
        <v>0</v>
      </c>
      <c r="G349" s="141">
        <v>0</v>
      </c>
      <c r="H349" s="141">
        <v>0</v>
      </c>
      <c r="I349" s="141">
        <v>0</v>
      </c>
      <c r="J349" s="141">
        <v>0</v>
      </c>
      <c r="K349" s="141">
        <v>0</v>
      </c>
      <c r="L349" s="141">
        <v>0</v>
      </c>
      <c r="M349" s="141">
        <v>0</v>
      </c>
      <c r="N349" s="141">
        <v>0</v>
      </c>
      <c r="O349" s="141">
        <v>0</v>
      </c>
      <c r="P349" s="141">
        <v>0</v>
      </c>
    </row>
    <row r="350" spans="1:16" ht="12.75">
      <c r="A350" s="141">
        <v>10</v>
      </c>
      <c r="B350" s="141">
        <v>1999</v>
      </c>
      <c r="C350" s="141" t="s">
        <v>510</v>
      </c>
      <c r="D350" s="141">
        <v>0</v>
      </c>
      <c r="E350" s="141">
        <v>0</v>
      </c>
      <c r="F350" s="141">
        <v>0</v>
      </c>
      <c r="G350" s="141">
        <v>0</v>
      </c>
      <c r="H350" s="141">
        <v>0</v>
      </c>
      <c r="I350" s="141">
        <v>0</v>
      </c>
      <c r="J350" s="141">
        <v>0</v>
      </c>
      <c r="K350" s="141">
        <v>0</v>
      </c>
      <c r="L350" s="141">
        <v>0</v>
      </c>
      <c r="M350" s="141">
        <v>0</v>
      </c>
      <c r="N350" s="141">
        <v>0</v>
      </c>
      <c r="O350" s="141">
        <v>0</v>
      </c>
      <c r="P350" s="141">
        <v>0</v>
      </c>
    </row>
    <row r="351" spans="1:16" ht="12.75">
      <c r="A351" s="141">
        <v>10</v>
      </c>
      <c r="B351" s="141">
        <v>1999</v>
      </c>
      <c r="C351" s="141" t="s">
        <v>511</v>
      </c>
      <c r="D351" s="141">
        <v>0</v>
      </c>
      <c r="E351" s="141">
        <v>0</v>
      </c>
      <c r="F351" s="141">
        <v>0</v>
      </c>
      <c r="G351" s="141">
        <v>0</v>
      </c>
      <c r="H351" s="141">
        <v>0</v>
      </c>
      <c r="I351" s="141">
        <v>0</v>
      </c>
      <c r="J351" s="141">
        <v>0</v>
      </c>
      <c r="K351" s="141">
        <v>0</v>
      </c>
      <c r="L351" s="141">
        <v>0</v>
      </c>
      <c r="M351" s="141">
        <v>0</v>
      </c>
      <c r="N351" s="141">
        <v>0</v>
      </c>
      <c r="O351" s="141">
        <v>0</v>
      </c>
      <c r="P351" s="141">
        <v>0</v>
      </c>
    </row>
    <row r="352" spans="1:16" ht="12.75">
      <c r="A352" s="141">
        <v>10</v>
      </c>
      <c r="B352" s="141">
        <v>1999</v>
      </c>
      <c r="C352" s="141" t="s">
        <v>512</v>
      </c>
      <c r="D352" s="141">
        <v>0</v>
      </c>
      <c r="E352" s="141">
        <v>0</v>
      </c>
      <c r="F352" s="141">
        <v>0</v>
      </c>
      <c r="G352" s="141">
        <v>0</v>
      </c>
      <c r="H352" s="141">
        <v>0</v>
      </c>
      <c r="I352" s="141">
        <v>0</v>
      </c>
      <c r="J352" s="141">
        <v>0</v>
      </c>
      <c r="K352" s="141">
        <v>0</v>
      </c>
      <c r="L352" s="141">
        <v>0</v>
      </c>
      <c r="M352" s="141">
        <v>0</v>
      </c>
      <c r="N352" s="141">
        <v>0</v>
      </c>
      <c r="O352" s="141">
        <v>0</v>
      </c>
      <c r="P352" s="141">
        <v>0</v>
      </c>
    </row>
    <row r="353" spans="1:16" ht="12.75">
      <c r="A353" s="141">
        <v>10</v>
      </c>
      <c r="B353" s="141">
        <v>1999</v>
      </c>
      <c r="C353" s="141" t="s">
        <v>513</v>
      </c>
      <c r="D353" s="141">
        <v>0</v>
      </c>
      <c r="E353" s="141">
        <v>0</v>
      </c>
      <c r="F353" s="141">
        <v>0</v>
      </c>
      <c r="G353" s="141">
        <v>0</v>
      </c>
      <c r="H353" s="141">
        <v>0</v>
      </c>
      <c r="I353" s="141">
        <v>0</v>
      </c>
      <c r="J353" s="141">
        <v>0</v>
      </c>
      <c r="K353" s="141">
        <v>0</v>
      </c>
      <c r="L353" s="141">
        <v>0</v>
      </c>
      <c r="M353" s="141">
        <v>0</v>
      </c>
      <c r="N353" s="141">
        <v>0</v>
      </c>
      <c r="O353" s="141">
        <v>0</v>
      </c>
      <c r="P353" s="141">
        <v>0</v>
      </c>
    </row>
    <row r="354" spans="1:16" ht="12.75">
      <c r="A354" s="141">
        <v>10</v>
      </c>
      <c r="B354" s="141">
        <v>1999</v>
      </c>
      <c r="C354" s="141" t="s">
        <v>514</v>
      </c>
      <c r="D354" s="141">
        <v>0</v>
      </c>
      <c r="E354" s="141">
        <v>0</v>
      </c>
      <c r="F354" s="141">
        <v>0</v>
      </c>
      <c r="G354" s="141">
        <v>0</v>
      </c>
      <c r="H354" s="141">
        <v>0</v>
      </c>
      <c r="I354" s="141">
        <v>0</v>
      </c>
      <c r="J354" s="141">
        <v>0</v>
      </c>
      <c r="K354" s="141">
        <v>0</v>
      </c>
      <c r="L354" s="141">
        <v>0</v>
      </c>
      <c r="M354" s="141">
        <v>0</v>
      </c>
      <c r="N354" s="141">
        <v>0</v>
      </c>
      <c r="O354" s="141">
        <v>0</v>
      </c>
      <c r="P354" s="141">
        <v>0</v>
      </c>
    </row>
    <row r="355" spans="1:16" ht="12.75">
      <c r="A355" s="141">
        <v>10</v>
      </c>
      <c r="B355" s="141">
        <v>1999</v>
      </c>
      <c r="C355" s="141" t="s">
        <v>515</v>
      </c>
      <c r="D355" s="141">
        <v>0</v>
      </c>
      <c r="E355" s="141">
        <v>0</v>
      </c>
      <c r="F355" s="141">
        <v>0</v>
      </c>
      <c r="G355" s="141">
        <v>0</v>
      </c>
      <c r="H355" s="141">
        <v>0</v>
      </c>
      <c r="I355" s="141">
        <v>0</v>
      </c>
      <c r="J355" s="141">
        <v>0</v>
      </c>
      <c r="K355" s="141">
        <v>0</v>
      </c>
      <c r="L355" s="141">
        <v>0</v>
      </c>
      <c r="M355" s="141">
        <v>0</v>
      </c>
      <c r="N355" s="141">
        <v>0</v>
      </c>
      <c r="O355" s="141">
        <v>0</v>
      </c>
      <c r="P355" s="141">
        <v>0</v>
      </c>
    </row>
    <row r="356" spans="1:16" ht="12.75">
      <c r="A356" s="141">
        <v>10</v>
      </c>
      <c r="B356" s="141">
        <v>1999</v>
      </c>
      <c r="C356" s="141" t="s">
        <v>516</v>
      </c>
      <c r="D356" s="141">
        <v>0</v>
      </c>
      <c r="E356" s="141">
        <v>0</v>
      </c>
      <c r="F356" s="141">
        <v>0</v>
      </c>
      <c r="G356" s="141">
        <v>0</v>
      </c>
      <c r="H356" s="141">
        <v>0</v>
      </c>
      <c r="I356" s="141">
        <v>0</v>
      </c>
      <c r="J356" s="141">
        <v>0</v>
      </c>
      <c r="K356" s="141">
        <v>0</v>
      </c>
      <c r="L356" s="141">
        <v>0</v>
      </c>
      <c r="M356" s="141">
        <v>0</v>
      </c>
      <c r="N356" s="141">
        <v>0</v>
      </c>
      <c r="O356" s="141">
        <v>0</v>
      </c>
      <c r="P356" s="141">
        <v>0</v>
      </c>
    </row>
    <row r="357" spans="1:16" ht="12.75">
      <c r="A357" s="141">
        <v>10</v>
      </c>
      <c r="B357" s="141">
        <v>1999</v>
      </c>
      <c r="C357" s="141" t="s">
        <v>517</v>
      </c>
      <c r="D357" s="141">
        <v>0</v>
      </c>
      <c r="E357" s="141">
        <v>0</v>
      </c>
      <c r="F357" s="141">
        <v>0</v>
      </c>
      <c r="G357" s="141">
        <v>0</v>
      </c>
      <c r="H357" s="141">
        <v>0</v>
      </c>
      <c r="I357" s="141">
        <v>0</v>
      </c>
      <c r="J357" s="141">
        <v>0</v>
      </c>
      <c r="K357" s="141">
        <v>0</v>
      </c>
      <c r="L357" s="141">
        <v>0</v>
      </c>
      <c r="M357" s="141">
        <v>0</v>
      </c>
      <c r="N357" s="141">
        <v>0</v>
      </c>
      <c r="O357" s="141">
        <v>0</v>
      </c>
      <c r="P357" s="141">
        <v>0</v>
      </c>
    </row>
    <row r="358" spans="1:16" ht="12.75">
      <c r="A358" s="141">
        <v>10</v>
      </c>
      <c r="B358" s="141">
        <v>1999</v>
      </c>
      <c r="C358" s="141" t="s">
        <v>518</v>
      </c>
      <c r="D358" s="141">
        <v>0</v>
      </c>
      <c r="E358" s="141">
        <v>0</v>
      </c>
      <c r="F358" s="141">
        <v>0</v>
      </c>
      <c r="G358" s="141">
        <v>0</v>
      </c>
      <c r="H358" s="141">
        <v>0</v>
      </c>
      <c r="I358" s="141">
        <v>0</v>
      </c>
      <c r="J358" s="141">
        <v>0</v>
      </c>
      <c r="K358" s="141">
        <v>0</v>
      </c>
      <c r="L358" s="141">
        <v>0</v>
      </c>
      <c r="M358" s="141">
        <v>0</v>
      </c>
      <c r="N358" s="141">
        <v>0</v>
      </c>
      <c r="O358" s="141">
        <v>0</v>
      </c>
      <c r="P358" s="141">
        <v>0</v>
      </c>
    </row>
    <row r="359" spans="1:16" ht="12.75">
      <c r="A359" s="141">
        <v>10</v>
      </c>
      <c r="B359" s="141">
        <v>1999</v>
      </c>
      <c r="C359" s="141" t="s">
        <v>519</v>
      </c>
      <c r="D359" s="141">
        <v>0</v>
      </c>
      <c r="E359" s="141">
        <v>0</v>
      </c>
      <c r="F359" s="141">
        <v>0</v>
      </c>
      <c r="G359" s="141">
        <v>0</v>
      </c>
      <c r="H359" s="141">
        <v>0</v>
      </c>
      <c r="I359" s="141">
        <v>0</v>
      </c>
      <c r="J359" s="141">
        <v>0</v>
      </c>
      <c r="K359" s="141">
        <v>0</v>
      </c>
      <c r="L359" s="141">
        <v>0</v>
      </c>
      <c r="M359" s="141">
        <v>0</v>
      </c>
      <c r="N359" s="141">
        <v>0</v>
      </c>
      <c r="O359" s="141">
        <v>0</v>
      </c>
      <c r="P359" s="141">
        <v>0</v>
      </c>
    </row>
    <row r="360" spans="1:16" ht="12.75">
      <c r="A360" s="141">
        <v>12</v>
      </c>
      <c r="B360" s="141">
        <v>1999</v>
      </c>
      <c r="C360" s="141" t="s">
        <v>520</v>
      </c>
      <c r="D360" s="141">
        <v>0</v>
      </c>
      <c r="E360" s="141">
        <v>0</v>
      </c>
      <c r="F360" s="141">
        <v>0</v>
      </c>
      <c r="G360" s="141">
        <v>0</v>
      </c>
      <c r="H360" s="141">
        <v>0</v>
      </c>
      <c r="I360" s="141">
        <v>0</v>
      </c>
      <c r="J360" s="141">
        <v>0</v>
      </c>
      <c r="K360" s="141">
        <v>0</v>
      </c>
      <c r="L360" s="141">
        <v>0</v>
      </c>
      <c r="M360" s="141">
        <v>0</v>
      </c>
      <c r="N360" s="141">
        <v>0</v>
      </c>
      <c r="O360" s="141">
        <v>0</v>
      </c>
      <c r="P360" s="141">
        <v>0</v>
      </c>
    </row>
    <row r="361" spans="1:16" ht="12.75">
      <c r="A361" s="141">
        <v>10</v>
      </c>
      <c r="B361" s="141">
        <v>1999</v>
      </c>
      <c r="C361" s="141" t="s">
        <v>521</v>
      </c>
      <c r="D361" s="141">
        <v>0</v>
      </c>
      <c r="E361" s="141">
        <v>0</v>
      </c>
      <c r="F361" s="141">
        <v>0</v>
      </c>
      <c r="G361" s="141">
        <v>0</v>
      </c>
      <c r="H361" s="141">
        <v>0</v>
      </c>
      <c r="I361" s="141">
        <v>0</v>
      </c>
      <c r="J361" s="141">
        <v>0</v>
      </c>
      <c r="K361" s="141">
        <v>0</v>
      </c>
      <c r="L361" s="141">
        <v>0</v>
      </c>
      <c r="M361" s="141">
        <v>0</v>
      </c>
      <c r="N361" s="141">
        <v>0</v>
      </c>
      <c r="O361" s="141">
        <v>0</v>
      </c>
      <c r="P361" s="141">
        <v>0</v>
      </c>
    </row>
    <row r="362" spans="1:16" ht="12.75">
      <c r="A362" s="141">
        <v>10</v>
      </c>
      <c r="B362" s="141">
        <v>1999</v>
      </c>
      <c r="C362" s="141" t="s">
        <v>522</v>
      </c>
      <c r="D362" s="141">
        <v>0</v>
      </c>
      <c r="E362" s="141">
        <v>0</v>
      </c>
      <c r="F362" s="141">
        <v>0</v>
      </c>
      <c r="G362" s="141">
        <v>0</v>
      </c>
      <c r="H362" s="141">
        <v>0</v>
      </c>
      <c r="I362" s="141">
        <v>0</v>
      </c>
      <c r="J362" s="141">
        <v>0</v>
      </c>
      <c r="K362" s="141">
        <v>0</v>
      </c>
      <c r="L362" s="141">
        <v>0</v>
      </c>
      <c r="M362" s="141">
        <v>0</v>
      </c>
      <c r="N362" s="141">
        <v>0</v>
      </c>
      <c r="O362" s="141">
        <v>0</v>
      </c>
      <c r="P362" s="141">
        <v>0</v>
      </c>
    </row>
    <row r="363" spans="1:16" ht="12.75">
      <c r="A363" s="141">
        <v>10</v>
      </c>
      <c r="B363" s="141">
        <v>1999</v>
      </c>
      <c r="C363" s="141" t="s">
        <v>523</v>
      </c>
      <c r="D363" s="141">
        <v>0</v>
      </c>
      <c r="E363" s="141">
        <v>0</v>
      </c>
      <c r="F363" s="141">
        <v>0</v>
      </c>
      <c r="G363" s="141">
        <v>0</v>
      </c>
      <c r="H363" s="141">
        <v>0</v>
      </c>
      <c r="I363" s="141">
        <v>0</v>
      </c>
      <c r="J363" s="141">
        <v>0</v>
      </c>
      <c r="K363" s="141">
        <v>0</v>
      </c>
      <c r="L363" s="141">
        <v>0</v>
      </c>
      <c r="M363" s="141">
        <v>0</v>
      </c>
      <c r="N363" s="141">
        <v>0</v>
      </c>
      <c r="O363" s="141">
        <v>0</v>
      </c>
      <c r="P363" s="141">
        <v>0</v>
      </c>
    </row>
    <row r="364" spans="1:16" ht="12.75">
      <c r="A364" s="141">
        <v>10</v>
      </c>
      <c r="B364" s="141">
        <v>1999</v>
      </c>
      <c r="C364" s="141" t="s">
        <v>524</v>
      </c>
      <c r="D364" s="141">
        <v>0</v>
      </c>
      <c r="E364" s="141">
        <v>0</v>
      </c>
      <c r="F364" s="141">
        <v>0</v>
      </c>
      <c r="G364" s="141">
        <v>0</v>
      </c>
      <c r="H364" s="141">
        <v>0</v>
      </c>
      <c r="I364" s="141">
        <v>0</v>
      </c>
      <c r="J364" s="141">
        <v>0</v>
      </c>
      <c r="K364" s="141">
        <v>0</v>
      </c>
      <c r="L364" s="141">
        <v>0</v>
      </c>
      <c r="M364" s="141">
        <v>0</v>
      </c>
      <c r="N364" s="141">
        <v>0</v>
      </c>
      <c r="O364" s="141">
        <v>0</v>
      </c>
      <c r="P364" s="141">
        <v>0</v>
      </c>
    </row>
    <row r="365" spans="1:16" ht="12.75">
      <c r="A365" s="141">
        <v>10</v>
      </c>
      <c r="B365" s="141">
        <v>1999</v>
      </c>
      <c r="C365" s="141" t="s">
        <v>525</v>
      </c>
      <c r="D365" s="141">
        <v>0</v>
      </c>
      <c r="E365" s="141">
        <v>0</v>
      </c>
      <c r="F365" s="141">
        <v>0</v>
      </c>
      <c r="G365" s="141">
        <v>0</v>
      </c>
      <c r="H365" s="141">
        <v>0</v>
      </c>
      <c r="I365" s="141">
        <v>0</v>
      </c>
      <c r="J365" s="141">
        <v>0</v>
      </c>
      <c r="K365" s="141">
        <v>0</v>
      </c>
      <c r="L365" s="141">
        <v>0</v>
      </c>
      <c r="M365" s="141">
        <v>0</v>
      </c>
      <c r="N365" s="141">
        <v>0</v>
      </c>
      <c r="O365" s="141">
        <v>0</v>
      </c>
      <c r="P365" s="141">
        <v>0</v>
      </c>
    </row>
    <row r="366" spans="1:16" ht="12.75">
      <c r="A366" s="141">
        <v>10</v>
      </c>
      <c r="B366" s="141">
        <v>1999</v>
      </c>
      <c r="C366" s="141" t="s">
        <v>526</v>
      </c>
      <c r="D366" s="141">
        <v>0</v>
      </c>
      <c r="E366" s="141">
        <v>0</v>
      </c>
      <c r="F366" s="141">
        <v>0</v>
      </c>
      <c r="G366" s="141">
        <v>0</v>
      </c>
      <c r="H366" s="141">
        <v>0</v>
      </c>
      <c r="I366" s="141">
        <v>0</v>
      </c>
      <c r="J366" s="141">
        <v>0</v>
      </c>
      <c r="K366" s="141">
        <v>0</v>
      </c>
      <c r="L366" s="141">
        <v>0</v>
      </c>
      <c r="M366" s="141">
        <v>0</v>
      </c>
      <c r="N366" s="141">
        <v>0</v>
      </c>
      <c r="O366" s="141">
        <v>0</v>
      </c>
      <c r="P366" s="141">
        <v>0</v>
      </c>
    </row>
    <row r="367" spans="1:16" ht="12.75">
      <c r="A367" s="141">
        <v>10</v>
      </c>
      <c r="B367" s="141">
        <v>1999</v>
      </c>
      <c r="C367" s="141" t="s">
        <v>527</v>
      </c>
      <c r="D367" s="141">
        <v>0</v>
      </c>
      <c r="E367" s="141">
        <v>0</v>
      </c>
      <c r="F367" s="141">
        <v>0</v>
      </c>
      <c r="G367" s="141">
        <v>0</v>
      </c>
      <c r="H367" s="141">
        <v>0</v>
      </c>
      <c r="I367" s="141">
        <v>0</v>
      </c>
      <c r="J367" s="141">
        <v>0</v>
      </c>
      <c r="K367" s="141">
        <v>0</v>
      </c>
      <c r="L367" s="141">
        <v>0</v>
      </c>
      <c r="M367" s="141">
        <v>0</v>
      </c>
      <c r="N367" s="141">
        <v>0</v>
      </c>
      <c r="O367" s="141">
        <v>0</v>
      </c>
      <c r="P367" s="141">
        <v>0</v>
      </c>
    </row>
    <row r="368" spans="1:16" ht="12.75">
      <c r="A368" s="141">
        <v>10</v>
      </c>
      <c r="B368" s="141">
        <v>1999</v>
      </c>
      <c r="C368" s="141" t="s">
        <v>528</v>
      </c>
      <c r="D368" s="141">
        <v>0</v>
      </c>
      <c r="E368" s="141">
        <v>0</v>
      </c>
      <c r="F368" s="141">
        <v>0</v>
      </c>
      <c r="G368" s="141">
        <v>0</v>
      </c>
      <c r="H368" s="141">
        <v>0</v>
      </c>
      <c r="I368" s="141">
        <v>0</v>
      </c>
      <c r="J368" s="141">
        <v>0</v>
      </c>
      <c r="K368" s="141">
        <v>0</v>
      </c>
      <c r="L368" s="141">
        <v>0</v>
      </c>
      <c r="M368" s="141">
        <v>0</v>
      </c>
      <c r="N368" s="141">
        <v>0</v>
      </c>
      <c r="O368" s="141">
        <v>0</v>
      </c>
      <c r="P368" s="141">
        <v>0</v>
      </c>
    </row>
    <row r="369" spans="1:16" ht="12.75">
      <c r="A369" s="141">
        <v>10</v>
      </c>
      <c r="B369" s="141">
        <v>1999</v>
      </c>
      <c r="C369" s="141" t="s">
        <v>529</v>
      </c>
      <c r="D369" s="141">
        <v>0</v>
      </c>
      <c r="E369" s="141">
        <v>0</v>
      </c>
      <c r="F369" s="141">
        <v>0</v>
      </c>
      <c r="G369" s="141">
        <v>0</v>
      </c>
      <c r="H369" s="141">
        <v>0</v>
      </c>
      <c r="I369" s="141">
        <v>0</v>
      </c>
      <c r="J369" s="141">
        <v>0</v>
      </c>
      <c r="K369" s="141">
        <v>0</v>
      </c>
      <c r="L369" s="141">
        <v>0</v>
      </c>
      <c r="M369" s="141">
        <v>0</v>
      </c>
      <c r="N369" s="141">
        <v>0</v>
      </c>
      <c r="O369" s="141">
        <v>0</v>
      </c>
      <c r="P369" s="141">
        <v>0</v>
      </c>
    </row>
    <row r="370" spans="1:16" ht="12.75">
      <c r="A370" s="141">
        <v>10</v>
      </c>
      <c r="B370" s="141">
        <v>1999</v>
      </c>
      <c r="C370" s="141" t="s">
        <v>530</v>
      </c>
      <c r="D370" s="141">
        <v>0</v>
      </c>
      <c r="E370" s="141">
        <v>0</v>
      </c>
      <c r="F370" s="141">
        <v>0</v>
      </c>
      <c r="G370" s="141">
        <v>0</v>
      </c>
      <c r="H370" s="141">
        <v>0</v>
      </c>
      <c r="I370" s="141">
        <v>0</v>
      </c>
      <c r="J370" s="141">
        <v>0</v>
      </c>
      <c r="K370" s="141">
        <v>0</v>
      </c>
      <c r="L370" s="141">
        <v>0</v>
      </c>
      <c r="M370" s="141">
        <v>0</v>
      </c>
      <c r="N370" s="141">
        <v>0</v>
      </c>
      <c r="O370" s="141">
        <v>0</v>
      </c>
      <c r="P370" s="141">
        <v>0</v>
      </c>
    </row>
    <row r="371" spans="1:16" ht="12.75">
      <c r="A371" s="141">
        <v>10</v>
      </c>
      <c r="B371" s="141">
        <v>1999</v>
      </c>
      <c r="C371" s="141" t="s">
        <v>531</v>
      </c>
      <c r="D371" s="141">
        <v>0</v>
      </c>
      <c r="E371" s="141">
        <v>0</v>
      </c>
      <c r="F371" s="141">
        <v>0</v>
      </c>
      <c r="G371" s="141">
        <v>0</v>
      </c>
      <c r="H371" s="141">
        <v>0</v>
      </c>
      <c r="I371" s="141">
        <v>0</v>
      </c>
      <c r="J371" s="141">
        <v>0</v>
      </c>
      <c r="K371" s="141">
        <v>0</v>
      </c>
      <c r="L371" s="141">
        <v>0</v>
      </c>
      <c r="M371" s="141">
        <v>0</v>
      </c>
      <c r="N371" s="141">
        <v>0</v>
      </c>
      <c r="O371" s="141">
        <v>0</v>
      </c>
      <c r="P371" s="141">
        <v>0</v>
      </c>
    </row>
    <row r="372" spans="1:16" ht="12.75">
      <c r="A372" s="141">
        <v>10</v>
      </c>
      <c r="B372" s="141">
        <v>1999</v>
      </c>
      <c r="C372" s="141" t="s">
        <v>532</v>
      </c>
      <c r="D372" s="141">
        <v>0</v>
      </c>
      <c r="E372" s="141">
        <v>0</v>
      </c>
      <c r="F372" s="141">
        <v>0</v>
      </c>
      <c r="G372" s="141">
        <v>0</v>
      </c>
      <c r="H372" s="141">
        <v>0</v>
      </c>
      <c r="I372" s="141">
        <v>0</v>
      </c>
      <c r="J372" s="141">
        <v>0</v>
      </c>
      <c r="K372" s="141">
        <v>0</v>
      </c>
      <c r="L372" s="141">
        <v>0</v>
      </c>
      <c r="M372" s="141">
        <v>0</v>
      </c>
      <c r="N372" s="141">
        <v>0</v>
      </c>
      <c r="O372" s="141">
        <v>0</v>
      </c>
      <c r="P372" s="141">
        <v>0</v>
      </c>
    </row>
    <row r="373" spans="1:16" ht="12.75">
      <c r="A373" s="141">
        <v>10</v>
      </c>
      <c r="B373" s="141">
        <v>1999</v>
      </c>
      <c r="C373" s="141" t="s">
        <v>533</v>
      </c>
      <c r="D373" s="141">
        <v>0</v>
      </c>
      <c r="E373" s="141">
        <v>0</v>
      </c>
      <c r="F373" s="141">
        <v>0</v>
      </c>
      <c r="G373" s="141">
        <v>0</v>
      </c>
      <c r="H373" s="141">
        <v>0</v>
      </c>
      <c r="I373" s="141">
        <v>0</v>
      </c>
      <c r="J373" s="141">
        <v>0</v>
      </c>
      <c r="K373" s="141">
        <v>0</v>
      </c>
      <c r="L373" s="141">
        <v>0</v>
      </c>
      <c r="M373" s="141">
        <v>0</v>
      </c>
      <c r="N373" s="141">
        <v>0</v>
      </c>
      <c r="O373" s="141">
        <v>0</v>
      </c>
      <c r="P373" s="141">
        <v>0</v>
      </c>
    </row>
    <row r="374" spans="1:16" ht="12.75">
      <c r="A374" s="141">
        <v>10</v>
      </c>
      <c r="B374" s="141">
        <v>1999</v>
      </c>
      <c r="C374" s="141" t="s">
        <v>534</v>
      </c>
      <c r="D374" s="141">
        <v>0</v>
      </c>
      <c r="E374" s="141">
        <v>0</v>
      </c>
      <c r="F374" s="141">
        <v>0</v>
      </c>
      <c r="G374" s="141">
        <v>0</v>
      </c>
      <c r="H374" s="141">
        <v>0</v>
      </c>
      <c r="I374" s="141">
        <v>0</v>
      </c>
      <c r="J374" s="141">
        <v>0</v>
      </c>
      <c r="K374" s="141">
        <v>0</v>
      </c>
      <c r="L374" s="141">
        <v>0</v>
      </c>
      <c r="M374" s="141">
        <v>0</v>
      </c>
      <c r="N374" s="141">
        <v>0</v>
      </c>
      <c r="O374" s="141">
        <v>0</v>
      </c>
      <c r="P374" s="141">
        <v>0</v>
      </c>
    </row>
    <row r="375" spans="1:16" ht="12.75">
      <c r="A375" s="141">
        <v>10</v>
      </c>
      <c r="B375" s="141">
        <v>1999</v>
      </c>
      <c r="C375" s="141" t="s">
        <v>535</v>
      </c>
      <c r="D375" s="141">
        <v>0</v>
      </c>
      <c r="E375" s="141">
        <v>0</v>
      </c>
      <c r="F375" s="141">
        <v>0</v>
      </c>
      <c r="G375" s="141">
        <v>0</v>
      </c>
      <c r="H375" s="141">
        <v>0</v>
      </c>
      <c r="I375" s="141">
        <v>0</v>
      </c>
      <c r="J375" s="141">
        <v>0</v>
      </c>
      <c r="K375" s="141">
        <v>0</v>
      </c>
      <c r="L375" s="141">
        <v>0</v>
      </c>
      <c r="M375" s="141">
        <v>0</v>
      </c>
      <c r="N375" s="141">
        <v>0</v>
      </c>
      <c r="O375" s="141">
        <v>0</v>
      </c>
      <c r="P375" s="141">
        <v>0</v>
      </c>
    </row>
    <row r="376" spans="1:16" ht="12.75">
      <c r="A376" s="141">
        <v>10</v>
      </c>
      <c r="B376" s="141">
        <v>1999</v>
      </c>
      <c r="C376" s="141" t="s">
        <v>536</v>
      </c>
      <c r="D376" s="141">
        <v>0</v>
      </c>
      <c r="E376" s="141">
        <v>0</v>
      </c>
      <c r="F376" s="141">
        <v>0</v>
      </c>
      <c r="G376" s="141">
        <v>0</v>
      </c>
      <c r="H376" s="141">
        <v>0</v>
      </c>
      <c r="I376" s="141">
        <v>0</v>
      </c>
      <c r="J376" s="141">
        <v>0</v>
      </c>
      <c r="K376" s="141">
        <v>0</v>
      </c>
      <c r="L376" s="141">
        <v>0</v>
      </c>
      <c r="M376" s="141">
        <v>0</v>
      </c>
      <c r="N376" s="141">
        <v>0</v>
      </c>
      <c r="O376" s="141">
        <v>0</v>
      </c>
      <c r="P376" s="141">
        <v>0</v>
      </c>
    </row>
    <row r="377" spans="1:16" ht="12.75">
      <c r="A377" s="141">
        <v>10</v>
      </c>
      <c r="B377" s="141">
        <v>1999</v>
      </c>
      <c r="C377" s="141" t="s">
        <v>537</v>
      </c>
      <c r="D377" s="141">
        <v>0</v>
      </c>
      <c r="E377" s="141">
        <v>0</v>
      </c>
      <c r="F377" s="141">
        <v>0</v>
      </c>
      <c r="G377" s="141">
        <v>0</v>
      </c>
      <c r="H377" s="141">
        <v>0</v>
      </c>
      <c r="I377" s="141">
        <v>0</v>
      </c>
      <c r="J377" s="141">
        <v>0</v>
      </c>
      <c r="K377" s="141">
        <v>0</v>
      </c>
      <c r="L377" s="141">
        <v>0</v>
      </c>
      <c r="M377" s="141">
        <v>0</v>
      </c>
      <c r="N377" s="141">
        <v>0</v>
      </c>
      <c r="O377" s="141">
        <v>0</v>
      </c>
      <c r="P377" s="141">
        <v>0</v>
      </c>
    </row>
    <row r="378" spans="1:16" ht="12.75">
      <c r="A378" s="141">
        <v>10</v>
      </c>
      <c r="B378" s="141">
        <v>1999</v>
      </c>
      <c r="C378" s="141" t="s">
        <v>538</v>
      </c>
      <c r="D378" s="141">
        <v>0</v>
      </c>
      <c r="E378" s="141">
        <v>0</v>
      </c>
      <c r="F378" s="141">
        <v>0</v>
      </c>
      <c r="G378" s="141">
        <v>0</v>
      </c>
      <c r="H378" s="141">
        <v>0</v>
      </c>
      <c r="I378" s="141">
        <v>0</v>
      </c>
      <c r="J378" s="141">
        <v>0</v>
      </c>
      <c r="K378" s="141">
        <v>0</v>
      </c>
      <c r="L378" s="141">
        <v>0</v>
      </c>
      <c r="M378" s="141">
        <v>0</v>
      </c>
      <c r="N378" s="141">
        <v>0</v>
      </c>
      <c r="O378" s="141">
        <v>0</v>
      </c>
      <c r="P378" s="141">
        <v>0</v>
      </c>
    </row>
    <row r="379" spans="1:16" ht="12.75">
      <c r="A379" s="141">
        <v>10</v>
      </c>
      <c r="B379" s="141">
        <v>1999</v>
      </c>
      <c r="C379" s="141" t="s">
        <v>539</v>
      </c>
      <c r="D379" s="141">
        <v>0</v>
      </c>
      <c r="E379" s="141">
        <v>0</v>
      </c>
      <c r="F379" s="141">
        <v>0</v>
      </c>
      <c r="G379" s="141">
        <v>0</v>
      </c>
      <c r="H379" s="141">
        <v>0</v>
      </c>
      <c r="I379" s="141">
        <v>0</v>
      </c>
      <c r="J379" s="141">
        <v>0</v>
      </c>
      <c r="K379" s="141">
        <v>0</v>
      </c>
      <c r="L379" s="141">
        <v>0</v>
      </c>
      <c r="M379" s="141">
        <v>0</v>
      </c>
      <c r="N379" s="141">
        <v>0</v>
      </c>
      <c r="O379" s="141">
        <v>0</v>
      </c>
      <c r="P379" s="141">
        <v>0</v>
      </c>
    </row>
    <row r="380" spans="1:16" ht="12.75">
      <c r="A380" s="141">
        <v>10</v>
      </c>
      <c r="B380" s="141">
        <v>1999</v>
      </c>
      <c r="C380" s="141" t="s">
        <v>540</v>
      </c>
      <c r="D380" s="141">
        <v>0</v>
      </c>
      <c r="E380" s="141">
        <v>0</v>
      </c>
      <c r="F380" s="141">
        <v>0</v>
      </c>
      <c r="G380" s="141">
        <v>0</v>
      </c>
      <c r="H380" s="141">
        <v>0</v>
      </c>
      <c r="I380" s="141">
        <v>0</v>
      </c>
      <c r="J380" s="141">
        <v>0</v>
      </c>
      <c r="K380" s="141">
        <v>0</v>
      </c>
      <c r="L380" s="141">
        <v>0</v>
      </c>
      <c r="M380" s="141">
        <v>0</v>
      </c>
      <c r="N380" s="141">
        <v>0</v>
      </c>
      <c r="O380" s="141">
        <v>0</v>
      </c>
      <c r="P380" s="141">
        <v>0</v>
      </c>
    </row>
    <row r="381" spans="1:16" ht="12.75">
      <c r="A381" s="141">
        <v>10</v>
      </c>
      <c r="B381" s="141">
        <v>1999</v>
      </c>
      <c r="C381" s="141" t="s">
        <v>541</v>
      </c>
      <c r="D381" s="141">
        <v>0</v>
      </c>
      <c r="E381" s="141">
        <v>0</v>
      </c>
      <c r="F381" s="141">
        <v>0</v>
      </c>
      <c r="G381" s="141">
        <v>0</v>
      </c>
      <c r="H381" s="141">
        <v>0</v>
      </c>
      <c r="I381" s="141">
        <v>0</v>
      </c>
      <c r="J381" s="141">
        <v>0</v>
      </c>
      <c r="K381" s="141">
        <v>0</v>
      </c>
      <c r="L381" s="141">
        <v>0</v>
      </c>
      <c r="M381" s="141">
        <v>0</v>
      </c>
      <c r="N381" s="141">
        <v>0</v>
      </c>
      <c r="O381" s="141">
        <v>0</v>
      </c>
      <c r="P381" s="141">
        <v>0</v>
      </c>
    </row>
    <row r="382" spans="1:16" ht="12.75">
      <c r="A382" s="141">
        <v>10</v>
      </c>
      <c r="B382" s="141">
        <v>1999</v>
      </c>
      <c r="C382" s="141" t="s">
        <v>542</v>
      </c>
      <c r="D382" s="141">
        <v>0</v>
      </c>
      <c r="E382" s="141">
        <v>0</v>
      </c>
      <c r="F382" s="141">
        <v>0</v>
      </c>
      <c r="G382" s="141">
        <v>0</v>
      </c>
      <c r="H382" s="141">
        <v>0</v>
      </c>
      <c r="I382" s="141">
        <v>0</v>
      </c>
      <c r="J382" s="141">
        <v>0</v>
      </c>
      <c r="K382" s="141">
        <v>0</v>
      </c>
      <c r="L382" s="141">
        <v>0</v>
      </c>
      <c r="M382" s="141">
        <v>0</v>
      </c>
      <c r="N382" s="141">
        <v>0</v>
      </c>
      <c r="O382" s="141">
        <v>0</v>
      </c>
      <c r="P382" s="141">
        <v>0</v>
      </c>
    </row>
    <row r="383" spans="1:16" ht="12.75">
      <c r="A383" s="141">
        <v>10</v>
      </c>
      <c r="B383" s="141">
        <v>1999</v>
      </c>
      <c r="C383" s="141" t="s">
        <v>543</v>
      </c>
      <c r="D383" s="141">
        <v>0</v>
      </c>
      <c r="E383" s="141">
        <v>0</v>
      </c>
      <c r="F383" s="141">
        <v>0</v>
      </c>
      <c r="G383" s="141">
        <v>0</v>
      </c>
      <c r="H383" s="141">
        <v>0</v>
      </c>
      <c r="I383" s="141">
        <v>0</v>
      </c>
      <c r="J383" s="141">
        <v>0</v>
      </c>
      <c r="K383" s="141">
        <v>0</v>
      </c>
      <c r="L383" s="141">
        <v>0</v>
      </c>
      <c r="M383" s="141">
        <v>0</v>
      </c>
      <c r="N383" s="141">
        <v>0</v>
      </c>
      <c r="O383" s="141">
        <v>0</v>
      </c>
      <c r="P383" s="141">
        <v>0</v>
      </c>
    </row>
    <row r="384" spans="1:16" ht="12.75">
      <c r="A384" s="141">
        <v>11</v>
      </c>
      <c r="B384" s="141">
        <v>1999</v>
      </c>
      <c r="C384" s="141" t="s">
        <v>544</v>
      </c>
      <c r="D384" s="141">
        <v>0</v>
      </c>
      <c r="E384" s="141">
        <v>0</v>
      </c>
      <c r="F384" s="141">
        <v>0</v>
      </c>
      <c r="G384" s="141">
        <v>0</v>
      </c>
      <c r="H384" s="141">
        <v>0</v>
      </c>
      <c r="I384" s="141">
        <v>0</v>
      </c>
      <c r="J384" s="141">
        <v>0</v>
      </c>
      <c r="K384" s="141">
        <v>0</v>
      </c>
      <c r="L384" s="141">
        <v>0</v>
      </c>
      <c r="M384" s="141">
        <v>0</v>
      </c>
      <c r="N384" s="141">
        <v>0</v>
      </c>
      <c r="O384" s="141">
        <v>0</v>
      </c>
      <c r="P384" s="141">
        <v>0</v>
      </c>
    </row>
    <row r="385" spans="1:16" ht="12.75">
      <c r="A385" s="141">
        <v>10</v>
      </c>
      <c r="B385" s="141">
        <v>1999</v>
      </c>
      <c r="C385" s="141" t="s">
        <v>545</v>
      </c>
      <c r="D385" s="141">
        <v>0</v>
      </c>
      <c r="E385" s="141">
        <v>0</v>
      </c>
      <c r="F385" s="141">
        <v>0</v>
      </c>
      <c r="G385" s="141">
        <v>0</v>
      </c>
      <c r="H385" s="141">
        <v>0</v>
      </c>
      <c r="I385" s="141">
        <v>0</v>
      </c>
      <c r="J385" s="141">
        <v>0</v>
      </c>
      <c r="K385" s="141">
        <v>0</v>
      </c>
      <c r="L385" s="141">
        <v>0</v>
      </c>
      <c r="M385" s="141">
        <v>0</v>
      </c>
      <c r="N385" s="141">
        <v>0</v>
      </c>
      <c r="O385" s="141">
        <v>0</v>
      </c>
      <c r="P385" s="141">
        <v>0</v>
      </c>
    </row>
    <row r="386" spans="1:16" ht="12.75">
      <c r="A386" s="141">
        <v>10</v>
      </c>
      <c r="B386" s="141">
        <v>1999</v>
      </c>
      <c r="C386" s="141" t="s">
        <v>546</v>
      </c>
      <c r="D386" s="141">
        <v>0</v>
      </c>
      <c r="E386" s="141">
        <v>0</v>
      </c>
      <c r="F386" s="141">
        <v>0</v>
      </c>
      <c r="G386" s="141">
        <v>0</v>
      </c>
      <c r="H386" s="141">
        <v>0</v>
      </c>
      <c r="I386" s="141">
        <v>0</v>
      </c>
      <c r="J386" s="141">
        <v>0</v>
      </c>
      <c r="K386" s="141">
        <v>0</v>
      </c>
      <c r="L386" s="141">
        <v>0</v>
      </c>
      <c r="M386" s="141">
        <v>0</v>
      </c>
      <c r="N386" s="141">
        <v>0</v>
      </c>
      <c r="O386" s="141">
        <v>0</v>
      </c>
      <c r="P386" s="141">
        <v>0</v>
      </c>
    </row>
    <row r="387" spans="1:16" ht="12.75">
      <c r="A387" s="141">
        <v>12</v>
      </c>
      <c r="B387" s="141">
        <v>1999</v>
      </c>
      <c r="C387" s="141" t="s">
        <v>547</v>
      </c>
      <c r="D387" s="141">
        <v>0</v>
      </c>
      <c r="E387" s="141">
        <v>0</v>
      </c>
      <c r="F387" s="141">
        <v>0</v>
      </c>
      <c r="G387" s="141">
        <v>0</v>
      </c>
      <c r="H387" s="141">
        <v>0</v>
      </c>
      <c r="I387" s="141">
        <v>0</v>
      </c>
      <c r="J387" s="141">
        <v>0</v>
      </c>
      <c r="K387" s="141">
        <v>0</v>
      </c>
      <c r="L387" s="141">
        <v>0</v>
      </c>
      <c r="M387" s="141">
        <v>0</v>
      </c>
      <c r="N387" s="141">
        <v>0</v>
      </c>
      <c r="O387" s="141">
        <v>0</v>
      </c>
      <c r="P387" s="141">
        <v>0</v>
      </c>
    </row>
    <row r="388" spans="1:16" ht="12.75">
      <c r="A388" s="141">
        <v>10</v>
      </c>
      <c r="B388" s="141">
        <v>1999</v>
      </c>
      <c r="C388" s="141" t="s">
        <v>548</v>
      </c>
      <c r="D388" s="141">
        <v>0</v>
      </c>
      <c r="E388" s="141">
        <v>0</v>
      </c>
      <c r="F388" s="141">
        <v>0</v>
      </c>
      <c r="G388" s="141">
        <v>0</v>
      </c>
      <c r="H388" s="141">
        <v>0</v>
      </c>
      <c r="I388" s="141">
        <v>0</v>
      </c>
      <c r="J388" s="141">
        <v>0</v>
      </c>
      <c r="K388" s="141">
        <v>0</v>
      </c>
      <c r="L388" s="141">
        <v>0</v>
      </c>
      <c r="M388" s="141">
        <v>0</v>
      </c>
      <c r="N388" s="141">
        <v>0</v>
      </c>
      <c r="O388" s="141">
        <v>0</v>
      </c>
      <c r="P388" s="141">
        <v>0</v>
      </c>
    </row>
    <row r="389" spans="1:16" ht="12.75">
      <c r="A389" s="141">
        <v>10</v>
      </c>
      <c r="B389" s="141">
        <v>1999</v>
      </c>
      <c r="C389" s="141" t="s">
        <v>451</v>
      </c>
      <c r="D389" s="141">
        <v>0</v>
      </c>
      <c r="E389" s="141">
        <v>0</v>
      </c>
      <c r="F389" s="141">
        <v>0</v>
      </c>
      <c r="G389" s="141">
        <v>0</v>
      </c>
      <c r="H389" s="141">
        <v>0</v>
      </c>
      <c r="I389" s="141">
        <v>0</v>
      </c>
      <c r="J389" s="141">
        <v>0</v>
      </c>
      <c r="K389" s="141">
        <v>0</v>
      </c>
      <c r="L389" s="141">
        <v>0</v>
      </c>
      <c r="M389" s="141">
        <v>0</v>
      </c>
      <c r="N389" s="141">
        <v>0</v>
      </c>
      <c r="O389" s="141">
        <v>0</v>
      </c>
      <c r="P389" s="141">
        <v>0</v>
      </c>
    </row>
    <row r="390" spans="1:16" ht="12.75">
      <c r="A390" s="141">
        <v>10</v>
      </c>
      <c r="B390" s="141">
        <v>1999</v>
      </c>
      <c r="C390" s="141" t="s">
        <v>452</v>
      </c>
      <c r="D390" s="141">
        <v>0</v>
      </c>
      <c r="E390" s="141">
        <v>0</v>
      </c>
      <c r="F390" s="141">
        <v>0</v>
      </c>
      <c r="G390" s="141">
        <v>0</v>
      </c>
      <c r="H390" s="141">
        <v>0</v>
      </c>
      <c r="I390" s="141">
        <v>0</v>
      </c>
      <c r="J390" s="141">
        <v>0</v>
      </c>
      <c r="K390" s="141">
        <v>0</v>
      </c>
      <c r="L390" s="141">
        <v>0</v>
      </c>
      <c r="M390" s="141">
        <v>0</v>
      </c>
      <c r="N390" s="141">
        <v>0</v>
      </c>
      <c r="O390" s="141">
        <v>0</v>
      </c>
      <c r="P390" s="141">
        <v>0</v>
      </c>
    </row>
    <row r="391" spans="1:16" ht="12.75">
      <c r="A391" s="141">
        <v>10</v>
      </c>
      <c r="B391" s="141">
        <v>1999</v>
      </c>
      <c r="C391" s="141" t="s">
        <v>453</v>
      </c>
      <c r="D391" s="141">
        <v>0</v>
      </c>
      <c r="E391" s="141">
        <v>0</v>
      </c>
      <c r="F391" s="141">
        <v>0</v>
      </c>
      <c r="G391" s="141">
        <v>0</v>
      </c>
      <c r="H391" s="141">
        <v>0</v>
      </c>
      <c r="I391" s="141">
        <v>0</v>
      </c>
      <c r="J391" s="141">
        <v>0</v>
      </c>
      <c r="K391" s="141">
        <v>0</v>
      </c>
      <c r="L391" s="141">
        <v>0</v>
      </c>
      <c r="M391" s="141">
        <v>0</v>
      </c>
      <c r="N391" s="141">
        <v>0</v>
      </c>
      <c r="O391" s="141">
        <v>0</v>
      </c>
      <c r="P391" s="141">
        <v>0</v>
      </c>
    </row>
    <row r="392" spans="1:16" ht="12.75">
      <c r="A392" s="141">
        <v>10</v>
      </c>
      <c r="B392" s="141">
        <v>1999</v>
      </c>
      <c r="C392" s="141" t="s">
        <v>454</v>
      </c>
      <c r="D392" s="141">
        <v>0</v>
      </c>
      <c r="E392" s="141">
        <v>0</v>
      </c>
      <c r="F392" s="141">
        <v>0</v>
      </c>
      <c r="G392" s="141">
        <v>0</v>
      </c>
      <c r="H392" s="141">
        <v>0</v>
      </c>
      <c r="I392" s="141">
        <v>0</v>
      </c>
      <c r="J392" s="141">
        <v>0</v>
      </c>
      <c r="K392" s="141">
        <v>0</v>
      </c>
      <c r="L392" s="141">
        <v>0</v>
      </c>
      <c r="M392" s="141">
        <v>0</v>
      </c>
      <c r="N392" s="141">
        <v>0</v>
      </c>
      <c r="O392" s="141">
        <v>0</v>
      </c>
      <c r="P392" s="141">
        <v>0</v>
      </c>
    </row>
    <row r="393" spans="1:16" ht="12.75">
      <c r="A393" s="141">
        <v>10</v>
      </c>
      <c r="B393" s="141">
        <v>1999</v>
      </c>
      <c r="C393" s="141" t="s">
        <v>455</v>
      </c>
      <c r="D393" s="141">
        <v>0</v>
      </c>
      <c r="E393" s="141">
        <v>0</v>
      </c>
      <c r="F393" s="141">
        <v>0</v>
      </c>
      <c r="G393" s="141">
        <v>0</v>
      </c>
      <c r="H393" s="141">
        <v>0</v>
      </c>
      <c r="I393" s="141">
        <v>0</v>
      </c>
      <c r="J393" s="141">
        <v>0</v>
      </c>
      <c r="K393" s="141">
        <v>0</v>
      </c>
      <c r="L393" s="141">
        <v>0</v>
      </c>
      <c r="M393" s="141">
        <v>0</v>
      </c>
      <c r="N393" s="141">
        <v>0</v>
      </c>
      <c r="O393" s="141">
        <v>0</v>
      </c>
      <c r="P393" s="141">
        <v>0</v>
      </c>
    </row>
    <row r="394" spans="1:16" ht="12.75">
      <c r="A394" s="141">
        <v>10</v>
      </c>
      <c r="B394" s="141">
        <v>1999</v>
      </c>
      <c r="C394" s="141" t="s">
        <v>456</v>
      </c>
      <c r="D394" s="141">
        <v>0</v>
      </c>
      <c r="E394" s="141">
        <v>0</v>
      </c>
      <c r="F394" s="141">
        <v>0</v>
      </c>
      <c r="G394" s="141">
        <v>0</v>
      </c>
      <c r="H394" s="141">
        <v>0</v>
      </c>
      <c r="I394" s="141">
        <v>0</v>
      </c>
      <c r="J394" s="141">
        <v>0</v>
      </c>
      <c r="K394" s="141">
        <v>0</v>
      </c>
      <c r="L394" s="141">
        <v>0</v>
      </c>
      <c r="M394" s="141">
        <v>0</v>
      </c>
      <c r="N394" s="141">
        <v>0</v>
      </c>
      <c r="O394" s="141">
        <v>0</v>
      </c>
      <c r="P394" s="141">
        <v>0</v>
      </c>
    </row>
    <row r="395" spans="1:16" ht="12.75">
      <c r="A395" s="141">
        <v>10</v>
      </c>
      <c r="B395" s="141">
        <v>1999</v>
      </c>
      <c r="C395" s="141" t="s">
        <v>457</v>
      </c>
      <c r="D395" s="141">
        <v>0</v>
      </c>
      <c r="E395" s="141">
        <v>0</v>
      </c>
      <c r="F395" s="141">
        <v>0</v>
      </c>
      <c r="G395" s="141">
        <v>0</v>
      </c>
      <c r="H395" s="141">
        <v>0</v>
      </c>
      <c r="I395" s="141">
        <v>0</v>
      </c>
      <c r="J395" s="141">
        <v>0</v>
      </c>
      <c r="K395" s="141">
        <v>0</v>
      </c>
      <c r="L395" s="141">
        <v>0</v>
      </c>
      <c r="M395" s="141">
        <v>0</v>
      </c>
      <c r="N395" s="141">
        <v>0</v>
      </c>
      <c r="O395" s="141">
        <v>0</v>
      </c>
      <c r="P395" s="141">
        <v>0</v>
      </c>
    </row>
    <row r="396" spans="1:16" ht="12.75">
      <c r="A396" s="141">
        <v>10</v>
      </c>
      <c r="B396" s="141">
        <v>1999</v>
      </c>
      <c r="C396" s="141" t="s">
        <v>458</v>
      </c>
      <c r="D396" s="141">
        <v>0</v>
      </c>
      <c r="E396" s="141">
        <v>0</v>
      </c>
      <c r="F396" s="141">
        <v>0</v>
      </c>
      <c r="G396" s="141">
        <v>0</v>
      </c>
      <c r="H396" s="141">
        <v>0</v>
      </c>
      <c r="I396" s="141">
        <v>0</v>
      </c>
      <c r="J396" s="141">
        <v>0</v>
      </c>
      <c r="K396" s="141">
        <v>0</v>
      </c>
      <c r="L396" s="141">
        <v>0</v>
      </c>
      <c r="M396" s="141">
        <v>0</v>
      </c>
      <c r="N396" s="141">
        <v>0</v>
      </c>
      <c r="O396" s="141">
        <v>0</v>
      </c>
      <c r="P396" s="141">
        <v>0</v>
      </c>
    </row>
    <row r="397" spans="1:16" ht="12.75">
      <c r="A397" s="141">
        <v>10</v>
      </c>
      <c r="B397" s="141">
        <v>1999</v>
      </c>
      <c r="C397" s="141" t="s">
        <v>459</v>
      </c>
      <c r="D397" s="141">
        <v>0</v>
      </c>
      <c r="E397" s="141">
        <v>0</v>
      </c>
      <c r="F397" s="141">
        <v>0</v>
      </c>
      <c r="G397" s="141">
        <v>0</v>
      </c>
      <c r="H397" s="141">
        <v>0</v>
      </c>
      <c r="I397" s="141">
        <v>0</v>
      </c>
      <c r="J397" s="141">
        <v>0</v>
      </c>
      <c r="K397" s="141">
        <v>0</v>
      </c>
      <c r="L397" s="141">
        <v>0</v>
      </c>
      <c r="M397" s="141">
        <v>0</v>
      </c>
      <c r="N397" s="141">
        <v>0</v>
      </c>
      <c r="O397" s="141">
        <v>0</v>
      </c>
      <c r="P397" s="141">
        <v>0</v>
      </c>
    </row>
    <row r="398" spans="1:16" ht="12.75">
      <c r="A398" s="141">
        <v>11</v>
      </c>
      <c r="B398" s="141">
        <v>1999</v>
      </c>
      <c r="C398" s="141" t="s">
        <v>460</v>
      </c>
      <c r="D398" s="141">
        <v>0</v>
      </c>
      <c r="E398" s="141">
        <v>0</v>
      </c>
      <c r="F398" s="141">
        <v>0</v>
      </c>
      <c r="G398" s="141">
        <v>0</v>
      </c>
      <c r="H398" s="141">
        <v>0</v>
      </c>
      <c r="I398" s="141">
        <v>0</v>
      </c>
      <c r="J398" s="141">
        <v>0</v>
      </c>
      <c r="K398" s="141">
        <v>0</v>
      </c>
      <c r="L398" s="141">
        <v>0</v>
      </c>
      <c r="M398" s="141">
        <v>0</v>
      </c>
      <c r="N398" s="141">
        <v>0</v>
      </c>
      <c r="O398" s="141">
        <v>0</v>
      </c>
      <c r="P398" s="141">
        <v>0</v>
      </c>
    </row>
    <row r="399" spans="1:16" ht="12.75">
      <c r="A399" s="141">
        <v>10</v>
      </c>
      <c r="B399" s="141">
        <v>1999</v>
      </c>
      <c r="C399" s="141" t="s">
        <v>461</v>
      </c>
      <c r="D399" s="141">
        <v>0</v>
      </c>
      <c r="E399" s="141">
        <v>0</v>
      </c>
      <c r="F399" s="141">
        <v>0</v>
      </c>
      <c r="G399" s="141">
        <v>0</v>
      </c>
      <c r="H399" s="141">
        <v>0</v>
      </c>
      <c r="I399" s="141">
        <v>0</v>
      </c>
      <c r="J399" s="141">
        <v>0</v>
      </c>
      <c r="K399" s="141">
        <v>0</v>
      </c>
      <c r="L399" s="141">
        <v>0</v>
      </c>
      <c r="M399" s="141">
        <v>0</v>
      </c>
      <c r="N399" s="141">
        <v>0</v>
      </c>
      <c r="O399" s="141">
        <v>0</v>
      </c>
      <c r="P399" s="141">
        <v>0</v>
      </c>
    </row>
    <row r="400" spans="1:16" ht="12.75">
      <c r="A400" s="141">
        <v>12</v>
      </c>
      <c r="B400" s="141">
        <v>1999</v>
      </c>
      <c r="C400" s="141" t="s">
        <v>462</v>
      </c>
      <c r="D400" s="141">
        <v>0</v>
      </c>
      <c r="E400" s="141">
        <v>0</v>
      </c>
      <c r="F400" s="141">
        <v>0</v>
      </c>
      <c r="G400" s="141">
        <v>0</v>
      </c>
      <c r="H400" s="141">
        <v>0</v>
      </c>
      <c r="I400" s="141">
        <v>0</v>
      </c>
      <c r="J400" s="141">
        <v>0</v>
      </c>
      <c r="K400" s="141">
        <v>0</v>
      </c>
      <c r="L400" s="141">
        <v>0</v>
      </c>
      <c r="M400" s="141">
        <v>0</v>
      </c>
      <c r="N400" s="141">
        <v>0</v>
      </c>
      <c r="O400" s="141">
        <v>0</v>
      </c>
      <c r="P400" s="141">
        <v>0</v>
      </c>
    </row>
    <row r="401" spans="1:16" ht="12.75">
      <c r="A401" s="141">
        <v>10</v>
      </c>
      <c r="B401" s="141">
        <v>1999</v>
      </c>
      <c r="C401" s="141" t="s">
        <v>463</v>
      </c>
      <c r="D401" s="141">
        <v>0</v>
      </c>
      <c r="E401" s="141">
        <v>0</v>
      </c>
      <c r="F401" s="141">
        <v>0</v>
      </c>
      <c r="G401" s="141">
        <v>0</v>
      </c>
      <c r="H401" s="141">
        <v>0</v>
      </c>
      <c r="I401" s="141">
        <v>0</v>
      </c>
      <c r="J401" s="141">
        <v>0</v>
      </c>
      <c r="K401" s="141">
        <v>0</v>
      </c>
      <c r="L401" s="141">
        <v>0</v>
      </c>
      <c r="M401" s="141">
        <v>0</v>
      </c>
      <c r="N401" s="141">
        <v>0</v>
      </c>
      <c r="O401" s="141">
        <v>0</v>
      </c>
      <c r="P401" s="141">
        <v>0</v>
      </c>
    </row>
    <row r="402" spans="1:16" ht="12.75">
      <c r="A402" s="141">
        <v>10</v>
      </c>
      <c r="B402" s="141">
        <v>1999</v>
      </c>
      <c r="C402" s="141" t="s">
        <v>464</v>
      </c>
      <c r="D402" s="141">
        <v>0</v>
      </c>
      <c r="E402" s="141">
        <v>0</v>
      </c>
      <c r="F402" s="141">
        <v>0</v>
      </c>
      <c r="G402" s="141">
        <v>0</v>
      </c>
      <c r="H402" s="141">
        <v>0</v>
      </c>
      <c r="I402" s="141">
        <v>0</v>
      </c>
      <c r="J402" s="141">
        <v>0</v>
      </c>
      <c r="K402" s="141">
        <v>0</v>
      </c>
      <c r="L402" s="141">
        <v>0</v>
      </c>
      <c r="M402" s="141">
        <v>0</v>
      </c>
      <c r="N402" s="141">
        <v>0</v>
      </c>
      <c r="O402" s="141">
        <v>0</v>
      </c>
      <c r="P402" s="141">
        <v>0</v>
      </c>
    </row>
    <row r="403" spans="1:16" ht="12.75">
      <c r="A403" s="141">
        <v>10</v>
      </c>
      <c r="B403" s="141">
        <v>1999</v>
      </c>
      <c r="C403" s="141" t="s">
        <v>465</v>
      </c>
      <c r="D403" s="141">
        <v>0</v>
      </c>
      <c r="E403" s="141">
        <v>0</v>
      </c>
      <c r="F403" s="141">
        <v>0</v>
      </c>
      <c r="G403" s="141">
        <v>0</v>
      </c>
      <c r="H403" s="141">
        <v>0</v>
      </c>
      <c r="I403" s="141">
        <v>0</v>
      </c>
      <c r="J403" s="141">
        <v>0</v>
      </c>
      <c r="K403" s="141">
        <v>0</v>
      </c>
      <c r="L403" s="141">
        <v>0</v>
      </c>
      <c r="M403" s="141">
        <v>0</v>
      </c>
      <c r="N403" s="141">
        <v>0</v>
      </c>
      <c r="O403" s="141">
        <v>0</v>
      </c>
      <c r="P403" s="141">
        <v>0</v>
      </c>
    </row>
    <row r="404" spans="1:16" ht="12.75">
      <c r="A404" s="141">
        <v>10</v>
      </c>
      <c r="B404" s="141">
        <v>1999</v>
      </c>
      <c r="C404" s="141" t="s">
        <v>466</v>
      </c>
      <c r="D404" s="141">
        <v>0</v>
      </c>
      <c r="E404" s="141">
        <v>0</v>
      </c>
      <c r="F404" s="141">
        <v>0</v>
      </c>
      <c r="G404" s="141">
        <v>0</v>
      </c>
      <c r="H404" s="141">
        <v>0</v>
      </c>
      <c r="I404" s="141">
        <v>0</v>
      </c>
      <c r="J404" s="141">
        <v>0</v>
      </c>
      <c r="K404" s="141">
        <v>0</v>
      </c>
      <c r="L404" s="141">
        <v>0</v>
      </c>
      <c r="M404" s="141">
        <v>0</v>
      </c>
      <c r="N404" s="141">
        <v>0</v>
      </c>
      <c r="O404" s="141">
        <v>0</v>
      </c>
      <c r="P404" s="141">
        <v>0</v>
      </c>
    </row>
    <row r="405" spans="1:16" ht="12.75">
      <c r="A405" s="141">
        <v>10</v>
      </c>
      <c r="B405" s="141">
        <v>1999</v>
      </c>
      <c r="C405" s="141" t="s">
        <v>467</v>
      </c>
      <c r="D405" s="141">
        <v>0</v>
      </c>
      <c r="E405" s="141">
        <v>0</v>
      </c>
      <c r="F405" s="141">
        <v>0</v>
      </c>
      <c r="G405" s="141">
        <v>0</v>
      </c>
      <c r="H405" s="141">
        <v>0</v>
      </c>
      <c r="I405" s="141">
        <v>0</v>
      </c>
      <c r="J405" s="141">
        <v>0</v>
      </c>
      <c r="K405" s="141">
        <v>0</v>
      </c>
      <c r="L405" s="141">
        <v>0</v>
      </c>
      <c r="M405" s="141">
        <v>0</v>
      </c>
      <c r="N405" s="141">
        <v>0</v>
      </c>
      <c r="O405" s="141">
        <v>0</v>
      </c>
      <c r="P405" s="141">
        <v>0</v>
      </c>
    </row>
    <row r="406" spans="1:16" ht="12.75">
      <c r="A406" s="141">
        <v>10</v>
      </c>
      <c r="B406" s="141">
        <v>1999</v>
      </c>
      <c r="C406" s="141" t="s">
        <v>468</v>
      </c>
      <c r="D406" s="141">
        <v>0</v>
      </c>
      <c r="E406" s="141">
        <v>0</v>
      </c>
      <c r="F406" s="141">
        <v>0</v>
      </c>
      <c r="G406" s="141">
        <v>0</v>
      </c>
      <c r="H406" s="141">
        <v>0</v>
      </c>
      <c r="I406" s="141">
        <v>0</v>
      </c>
      <c r="J406" s="141">
        <v>0</v>
      </c>
      <c r="K406" s="141">
        <v>0</v>
      </c>
      <c r="L406" s="141">
        <v>0</v>
      </c>
      <c r="M406" s="141">
        <v>0</v>
      </c>
      <c r="N406" s="141">
        <v>0</v>
      </c>
      <c r="O406" s="141">
        <v>0</v>
      </c>
      <c r="P406" s="141">
        <v>0</v>
      </c>
    </row>
    <row r="407" spans="1:16" ht="12.75">
      <c r="A407" s="141">
        <v>10</v>
      </c>
      <c r="B407" s="141">
        <v>1999</v>
      </c>
      <c r="C407" s="141" t="s">
        <v>469</v>
      </c>
      <c r="D407" s="141">
        <v>0</v>
      </c>
      <c r="E407" s="141">
        <v>0</v>
      </c>
      <c r="F407" s="141">
        <v>0</v>
      </c>
      <c r="G407" s="141">
        <v>0</v>
      </c>
      <c r="H407" s="141">
        <v>0</v>
      </c>
      <c r="I407" s="141">
        <v>0</v>
      </c>
      <c r="J407" s="141">
        <v>0</v>
      </c>
      <c r="K407" s="141">
        <v>0</v>
      </c>
      <c r="L407" s="141">
        <v>0</v>
      </c>
      <c r="M407" s="141">
        <v>0</v>
      </c>
      <c r="N407" s="141">
        <v>0</v>
      </c>
      <c r="O407" s="141">
        <v>0</v>
      </c>
      <c r="P407" s="141">
        <v>0</v>
      </c>
    </row>
    <row r="408" spans="1:16" ht="12.75">
      <c r="A408" s="141">
        <v>10</v>
      </c>
      <c r="B408" s="141">
        <v>1999</v>
      </c>
      <c r="C408" s="141" t="s">
        <v>470</v>
      </c>
      <c r="D408" s="141">
        <v>0</v>
      </c>
      <c r="E408" s="141">
        <v>0</v>
      </c>
      <c r="F408" s="141">
        <v>0</v>
      </c>
      <c r="G408" s="141">
        <v>0</v>
      </c>
      <c r="H408" s="141">
        <v>0</v>
      </c>
      <c r="I408" s="141">
        <v>0</v>
      </c>
      <c r="J408" s="141">
        <v>0</v>
      </c>
      <c r="K408" s="141">
        <v>0</v>
      </c>
      <c r="L408" s="141">
        <v>0</v>
      </c>
      <c r="M408" s="141">
        <v>0</v>
      </c>
      <c r="N408" s="141">
        <v>0</v>
      </c>
      <c r="O408" s="141">
        <v>0</v>
      </c>
      <c r="P408" s="141">
        <v>0</v>
      </c>
    </row>
    <row r="409" spans="1:16" ht="12.75">
      <c r="A409" s="141">
        <v>10</v>
      </c>
      <c r="B409" s="141">
        <v>1999</v>
      </c>
      <c r="C409" s="141" t="s">
        <v>471</v>
      </c>
      <c r="D409" s="141">
        <v>0</v>
      </c>
      <c r="E409" s="141">
        <v>0</v>
      </c>
      <c r="F409" s="141">
        <v>0</v>
      </c>
      <c r="G409" s="141">
        <v>0</v>
      </c>
      <c r="H409" s="141">
        <v>0</v>
      </c>
      <c r="I409" s="141">
        <v>0</v>
      </c>
      <c r="J409" s="141">
        <v>0</v>
      </c>
      <c r="K409" s="141">
        <v>0</v>
      </c>
      <c r="L409" s="141">
        <v>0</v>
      </c>
      <c r="M409" s="141">
        <v>0</v>
      </c>
      <c r="N409" s="141">
        <v>0</v>
      </c>
      <c r="O409" s="141">
        <v>0</v>
      </c>
      <c r="P409" s="141">
        <v>0</v>
      </c>
    </row>
    <row r="410" spans="1:16" ht="12.75">
      <c r="A410" s="141">
        <v>10</v>
      </c>
      <c r="B410" s="141">
        <v>1999</v>
      </c>
      <c r="C410" s="141" t="s">
        <v>472</v>
      </c>
      <c r="D410" s="141">
        <v>0</v>
      </c>
      <c r="E410" s="141">
        <v>0</v>
      </c>
      <c r="F410" s="141">
        <v>0</v>
      </c>
      <c r="G410" s="141">
        <v>0</v>
      </c>
      <c r="H410" s="141">
        <v>0</v>
      </c>
      <c r="I410" s="141">
        <v>0</v>
      </c>
      <c r="J410" s="141">
        <v>0</v>
      </c>
      <c r="K410" s="141">
        <v>0</v>
      </c>
      <c r="L410" s="141">
        <v>0</v>
      </c>
      <c r="M410" s="141">
        <v>0</v>
      </c>
      <c r="N410" s="141">
        <v>0</v>
      </c>
      <c r="O410" s="141">
        <v>0</v>
      </c>
      <c r="P410" s="141">
        <v>0</v>
      </c>
    </row>
    <row r="411" spans="1:16" ht="12.75">
      <c r="A411" s="141">
        <v>10</v>
      </c>
      <c r="B411" s="141">
        <v>1999</v>
      </c>
      <c r="C411" s="141" t="s">
        <v>473</v>
      </c>
      <c r="D411" s="141">
        <v>0</v>
      </c>
      <c r="E411" s="141">
        <v>0</v>
      </c>
      <c r="F411" s="141">
        <v>0</v>
      </c>
      <c r="G411" s="141">
        <v>0</v>
      </c>
      <c r="H411" s="141">
        <v>0</v>
      </c>
      <c r="I411" s="141">
        <v>0</v>
      </c>
      <c r="J411" s="141">
        <v>0</v>
      </c>
      <c r="K411" s="141">
        <v>0</v>
      </c>
      <c r="L411" s="141">
        <v>0</v>
      </c>
      <c r="M411" s="141">
        <v>0</v>
      </c>
      <c r="N411" s="141">
        <v>0</v>
      </c>
      <c r="O411" s="141">
        <v>0</v>
      </c>
      <c r="P411" s="141">
        <v>0</v>
      </c>
    </row>
    <row r="412" spans="1:16" ht="12.75">
      <c r="A412" s="141">
        <v>10</v>
      </c>
      <c r="B412" s="141">
        <v>1999</v>
      </c>
      <c r="C412" s="141" t="s">
        <v>474</v>
      </c>
      <c r="D412" s="141">
        <v>0</v>
      </c>
      <c r="E412" s="141">
        <v>0</v>
      </c>
      <c r="F412" s="141">
        <v>0</v>
      </c>
      <c r="G412" s="141">
        <v>0</v>
      </c>
      <c r="H412" s="141">
        <v>0</v>
      </c>
      <c r="I412" s="141">
        <v>0</v>
      </c>
      <c r="J412" s="141">
        <v>0</v>
      </c>
      <c r="K412" s="141">
        <v>0</v>
      </c>
      <c r="L412" s="141">
        <v>0</v>
      </c>
      <c r="M412" s="141">
        <v>0</v>
      </c>
      <c r="N412" s="141">
        <v>0</v>
      </c>
      <c r="O412" s="141">
        <v>0</v>
      </c>
      <c r="P412" s="141">
        <v>0</v>
      </c>
    </row>
    <row r="413" spans="1:16" ht="12.75">
      <c r="A413" s="141">
        <v>10</v>
      </c>
      <c r="B413" s="141">
        <v>1999</v>
      </c>
      <c r="C413" s="141" t="s">
        <v>475</v>
      </c>
      <c r="D413" s="141">
        <v>0</v>
      </c>
      <c r="E413" s="141">
        <v>0</v>
      </c>
      <c r="F413" s="141">
        <v>0</v>
      </c>
      <c r="G413" s="141">
        <v>0</v>
      </c>
      <c r="H413" s="141">
        <v>0</v>
      </c>
      <c r="I413" s="141">
        <v>0</v>
      </c>
      <c r="J413" s="141">
        <v>0</v>
      </c>
      <c r="K413" s="141">
        <v>0</v>
      </c>
      <c r="L413" s="141">
        <v>0</v>
      </c>
      <c r="M413" s="141">
        <v>0</v>
      </c>
      <c r="N413" s="141">
        <v>0</v>
      </c>
      <c r="O413" s="141">
        <v>0</v>
      </c>
      <c r="P413" s="141">
        <v>0</v>
      </c>
    </row>
    <row r="414" spans="1:16" ht="12.75">
      <c r="A414" s="141">
        <v>12</v>
      </c>
      <c r="B414" s="141">
        <v>1999</v>
      </c>
      <c r="C414" s="141" t="s">
        <v>476</v>
      </c>
      <c r="D414" s="141">
        <v>0</v>
      </c>
      <c r="E414" s="141">
        <v>0</v>
      </c>
      <c r="F414" s="141">
        <v>0</v>
      </c>
      <c r="G414" s="141">
        <v>0</v>
      </c>
      <c r="H414" s="141">
        <v>0</v>
      </c>
      <c r="I414" s="141">
        <v>0</v>
      </c>
      <c r="J414" s="141">
        <v>0</v>
      </c>
      <c r="K414" s="141">
        <v>0</v>
      </c>
      <c r="L414" s="141">
        <v>0</v>
      </c>
      <c r="M414" s="141">
        <v>0</v>
      </c>
      <c r="N414" s="141">
        <v>0</v>
      </c>
      <c r="O414" s="141">
        <v>0</v>
      </c>
      <c r="P414" s="141">
        <v>0</v>
      </c>
    </row>
    <row r="415" spans="1:16" ht="12.75">
      <c r="A415" s="141">
        <v>10</v>
      </c>
      <c r="B415" s="141">
        <v>1999</v>
      </c>
      <c r="C415" s="141" t="s">
        <v>477</v>
      </c>
      <c r="D415" s="141">
        <v>0</v>
      </c>
      <c r="E415" s="141">
        <v>0</v>
      </c>
      <c r="F415" s="141">
        <v>0</v>
      </c>
      <c r="G415" s="141">
        <v>0</v>
      </c>
      <c r="H415" s="141">
        <v>0</v>
      </c>
      <c r="I415" s="141">
        <v>0</v>
      </c>
      <c r="J415" s="141">
        <v>0</v>
      </c>
      <c r="K415" s="141">
        <v>0</v>
      </c>
      <c r="L415" s="141">
        <v>0</v>
      </c>
      <c r="M415" s="141">
        <v>0</v>
      </c>
      <c r="N415" s="141">
        <v>0</v>
      </c>
      <c r="O415" s="141">
        <v>0</v>
      </c>
      <c r="P415" s="141">
        <v>0</v>
      </c>
    </row>
    <row r="416" spans="1:16" ht="12.75">
      <c r="A416" s="141">
        <v>10</v>
      </c>
      <c r="B416" s="141">
        <v>1999</v>
      </c>
      <c r="C416" s="141" t="s">
        <v>478</v>
      </c>
      <c r="D416" s="141">
        <v>0</v>
      </c>
      <c r="E416" s="141">
        <v>0</v>
      </c>
      <c r="F416" s="141">
        <v>0</v>
      </c>
      <c r="G416" s="141">
        <v>0</v>
      </c>
      <c r="H416" s="141">
        <v>0</v>
      </c>
      <c r="I416" s="141">
        <v>0</v>
      </c>
      <c r="J416" s="141">
        <v>0</v>
      </c>
      <c r="K416" s="141">
        <v>0</v>
      </c>
      <c r="L416" s="141">
        <v>0</v>
      </c>
      <c r="M416" s="141">
        <v>0</v>
      </c>
      <c r="N416" s="141">
        <v>0</v>
      </c>
      <c r="O416" s="141">
        <v>0</v>
      </c>
      <c r="P416" s="141">
        <v>0</v>
      </c>
    </row>
    <row r="417" spans="1:16" ht="12.75">
      <c r="A417" s="141">
        <v>10</v>
      </c>
      <c r="B417" s="141">
        <v>1999</v>
      </c>
      <c r="C417" s="141" t="s">
        <v>479</v>
      </c>
      <c r="D417" s="141">
        <v>0</v>
      </c>
      <c r="E417" s="141">
        <v>0</v>
      </c>
      <c r="F417" s="141">
        <v>0</v>
      </c>
      <c r="G417" s="141">
        <v>0</v>
      </c>
      <c r="H417" s="141">
        <v>0</v>
      </c>
      <c r="I417" s="141">
        <v>0</v>
      </c>
      <c r="J417" s="141">
        <v>0</v>
      </c>
      <c r="K417" s="141">
        <v>0</v>
      </c>
      <c r="L417" s="141">
        <v>0</v>
      </c>
      <c r="M417" s="141">
        <v>0</v>
      </c>
      <c r="N417" s="141">
        <v>0</v>
      </c>
      <c r="O417" s="141">
        <v>0</v>
      </c>
      <c r="P417" s="141">
        <v>0</v>
      </c>
    </row>
    <row r="418" spans="1:16" ht="12.75">
      <c r="A418" s="141">
        <v>10</v>
      </c>
      <c r="B418" s="141">
        <v>1999</v>
      </c>
      <c r="C418" s="141" t="s">
        <v>480</v>
      </c>
      <c r="D418" s="141">
        <v>0</v>
      </c>
      <c r="E418" s="141">
        <v>0</v>
      </c>
      <c r="F418" s="141">
        <v>0</v>
      </c>
      <c r="G418" s="141">
        <v>0</v>
      </c>
      <c r="H418" s="141">
        <v>0</v>
      </c>
      <c r="I418" s="141">
        <v>0</v>
      </c>
      <c r="J418" s="141">
        <v>0</v>
      </c>
      <c r="K418" s="141">
        <v>0</v>
      </c>
      <c r="L418" s="141">
        <v>0</v>
      </c>
      <c r="M418" s="141">
        <v>0</v>
      </c>
      <c r="N418" s="141">
        <v>0</v>
      </c>
      <c r="O418" s="141">
        <v>0</v>
      </c>
      <c r="P418" s="141">
        <v>0</v>
      </c>
    </row>
    <row r="419" spans="1:16" ht="12.75">
      <c r="A419" s="141">
        <v>10</v>
      </c>
      <c r="B419" s="141">
        <v>1999</v>
      </c>
      <c r="C419" s="141" t="s">
        <v>481</v>
      </c>
      <c r="D419" s="141">
        <v>0</v>
      </c>
      <c r="E419" s="141">
        <v>0</v>
      </c>
      <c r="F419" s="141">
        <v>0</v>
      </c>
      <c r="G419" s="141">
        <v>0</v>
      </c>
      <c r="H419" s="141">
        <v>0</v>
      </c>
      <c r="I419" s="141">
        <v>0</v>
      </c>
      <c r="J419" s="141">
        <v>0</v>
      </c>
      <c r="K419" s="141">
        <v>0</v>
      </c>
      <c r="L419" s="141">
        <v>0</v>
      </c>
      <c r="M419" s="141">
        <v>0</v>
      </c>
      <c r="N419" s="141">
        <v>0</v>
      </c>
      <c r="O419" s="141">
        <v>0</v>
      </c>
      <c r="P419" s="141">
        <v>0</v>
      </c>
    </row>
    <row r="420" spans="1:16" ht="12.75">
      <c r="A420" s="141">
        <v>10</v>
      </c>
      <c r="B420" s="141">
        <v>1999</v>
      </c>
      <c r="C420" s="141" t="s">
        <v>482</v>
      </c>
      <c r="D420" s="141">
        <v>0</v>
      </c>
      <c r="E420" s="141">
        <v>0</v>
      </c>
      <c r="F420" s="141">
        <v>0</v>
      </c>
      <c r="G420" s="141">
        <v>0</v>
      </c>
      <c r="H420" s="141">
        <v>0</v>
      </c>
      <c r="I420" s="141">
        <v>0</v>
      </c>
      <c r="J420" s="141">
        <v>0</v>
      </c>
      <c r="K420" s="141">
        <v>0</v>
      </c>
      <c r="L420" s="141">
        <v>0</v>
      </c>
      <c r="M420" s="141">
        <v>0</v>
      </c>
      <c r="N420" s="141">
        <v>0</v>
      </c>
      <c r="O420" s="141">
        <v>0</v>
      </c>
      <c r="P420" s="141">
        <v>0</v>
      </c>
    </row>
    <row r="421" spans="1:16" ht="12.75">
      <c r="A421" s="141">
        <v>10</v>
      </c>
      <c r="B421" s="141">
        <v>1999</v>
      </c>
      <c r="C421" s="141" t="s">
        <v>483</v>
      </c>
      <c r="D421" s="141">
        <v>0</v>
      </c>
      <c r="E421" s="141">
        <v>0</v>
      </c>
      <c r="F421" s="141">
        <v>0</v>
      </c>
      <c r="G421" s="141">
        <v>0</v>
      </c>
      <c r="H421" s="141">
        <v>0</v>
      </c>
      <c r="I421" s="141">
        <v>0</v>
      </c>
      <c r="J421" s="141">
        <v>0</v>
      </c>
      <c r="K421" s="141">
        <v>0</v>
      </c>
      <c r="L421" s="141">
        <v>0</v>
      </c>
      <c r="M421" s="141">
        <v>0</v>
      </c>
      <c r="N421" s="141">
        <v>0</v>
      </c>
      <c r="O421" s="141">
        <v>0</v>
      </c>
      <c r="P421" s="141">
        <v>0</v>
      </c>
    </row>
    <row r="422" spans="1:16" ht="12.75">
      <c r="A422" s="141">
        <v>10</v>
      </c>
      <c r="B422" s="141">
        <v>1999</v>
      </c>
      <c r="C422" s="141" t="s">
        <v>484</v>
      </c>
      <c r="D422" s="141">
        <v>0</v>
      </c>
      <c r="E422" s="141">
        <v>0</v>
      </c>
      <c r="F422" s="141">
        <v>0</v>
      </c>
      <c r="G422" s="141">
        <v>0</v>
      </c>
      <c r="H422" s="141">
        <v>0</v>
      </c>
      <c r="I422" s="141">
        <v>0</v>
      </c>
      <c r="J422" s="141">
        <v>0</v>
      </c>
      <c r="K422" s="141">
        <v>0</v>
      </c>
      <c r="L422" s="141">
        <v>0</v>
      </c>
      <c r="M422" s="141">
        <v>0</v>
      </c>
      <c r="N422" s="141">
        <v>0</v>
      </c>
      <c r="O422" s="141">
        <v>0</v>
      </c>
      <c r="P422" s="141">
        <v>0</v>
      </c>
    </row>
    <row r="423" spans="1:16" ht="12.75">
      <c r="A423" s="141">
        <v>10</v>
      </c>
      <c r="B423" s="141">
        <v>1999</v>
      </c>
      <c r="C423" s="141" t="s">
        <v>485</v>
      </c>
      <c r="D423" s="141">
        <v>0</v>
      </c>
      <c r="E423" s="141">
        <v>0</v>
      </c>
      <c r="F423" s="141">
        <v>0</v>
      </c>
      <c r="G423" s="141">
        <v>0</v>
      </c>
      <c r="H423" s="141">
        <v>0</v>
      </c>
      <c r="I423" s="141">
        <v>0</v>
      </c>
      <c r="J423" s="141">
        <v>0</v>
      </c>
      <c r="K423" s="141">
        <v>0</v>
      </c>
      <c r="L423" s="141">
        <v>0</v>
      </c>
      <c r="M423" s="141">
        <v>0</v>
      </c>
      <c r="N423" s="141">
        <v>0</v>
      </c>
      <c r="O423" s="141">
        <v>0</v>
      </c>
      <c r="P423" s="141">
        <v>0</v>
      </c>
    </row>
    <row r="424" spans="1:16" ht="12.75">
      <c r="A424" s="141">
        <v>10</v>
      </c>
      <c r="B424" s="141">
        <v>1999</v>
      </c>
      <c r="C424" s="141" t="s">
        <v>486</v>
      </c>
      <c r="D424" s="141">
        <v>0</v>
      </c>
      <c r="E424" s="141">
        <v>0</v>
      </c>
      <c r="F424" s="141">
        <v>0</v>
      </c>
      <c r="G424" s="141">
        <v>0</v>
      </c>
      <c r="H424" s="141">
        <v>0</v>
      </c>
      <c r="I424" s="141">
        <v>0</v>
      </c>
      <c r="J424" s="141">
        <v>0</v>
      </c>
      <c r="K424" s="141">
        <v>0</v>
      </c>
      <c r="L424" s="141">
        <v>0</v>
      </c>
      <c r="M424" s="141">
        <v>0</v>
      </c>
      <c r="N424" s="141">
        <v>0</v>
      </c>
      <c r="O424" s="141">
        <v>0</v>
      </c>
      <c r="P424" s="141">
        <v>0</v>
      </c>
    </row>
    <row r="425" spans="1:16" ht="12.75">
      <c r="A425" s="141">
        <v>10</v>
      </c>
      <c r="B425" s="141">
        <v>1999</v>
      </c>
      <c r="C425" s="141" t="s">
        <v>487</v>
      </c>
      <c r="D425" s="141">
        <v>0</v>
      </c>
      <c r="E425" s="141">
        <v>0</v>
      </c>
      <c r="F425" s="141">
        <v>0</v>
      </c>
      <c r="G425" s="141">
        <v>0</v>
      </c>
      <c r="H425" s="141">
        <v>0</v>
      </c>
      <c r="I425" s="141">
        <v>0</v>
      </c>
      <c r="J425" s="141">
        <v>0</v>
      </c>
      <c r="K425" s="141">
        <v>0</v>
      </c>
      <c r="L425" s="141">
        <v>0</v>
      </c>
      <c r="M425" s="141">
        <v>0</v>
      </c>
      <c r="N425" s="141">
        <v>0</v>
      </c>
      <c r="O425" s="141">
        <v>0</v>
      </c>
      <c r="P425" s="141">
        <v>0</v>
      </c>
    </row>
    <row r="426" spans="1:16" ht="12.75">
      <c r="A426" s="141">
        <v>10</v>
      </c>
      <c r="B426" s="141">
        <v>1999</v>
      </c>
      <c r="C426" s="141" t="s">
        <v>488</v>
      </c>
      <c r="D426" s="141">
        <v>0</v>
      </c>
      <c r="E426" s="141">
        <v>0</v>
      </c>
      <c r="F426" s="141">
        <v>0</v>
      </c>
      <c r="G426" s="141">
        <v>0</v>
      </c>
      <c r="H426" s="141">
        <v>0</v>
      </c>
      <c r="I426" s="141">
        <v>0</v>
      </c>
      <c r="J426" s="141">
        <v>0</v>
      </c>
      <c r="K426" s="141">
        <v>0</v>
      </c>
      <c r="L426" s="141">
        <v>0</v>
      </c>
      <c r="M426" s="141">
        <v>0</v>
      </c>
      <c r="N426" s="141">
        <v>0</v>
      </c>
      <c r="O426" s="141">
        <v>0</v>
      </c>
      <c r="P426" s="141">
        <v>0</v>
      </c>
    </row>
    <row r="427" spans="1:16" ht="12.75">
      <c r="A427" s="141">
        <v>10</v>
      </c>
      <c r="B427" s="141">
        <v>1999</v>
      </c>
      <c r="C427" s="141" t="s">
        <v>489</v>
      </c>
      <c r="D427" s="141">
        <v>0</v>
      </c>
      <c r="E427" s="141">
        <v>0</v>
      </c>
      <c r="F427" s="141">
        <v>0</v>
      </c>
      <c r="G427" s="141">
        <v>0</v>
      </c>
      <c r="H427" s="141">
        <v>0</v>
      </c>
      <c r="I427" s="141">
        <v>0</v>
      </c>
      <c r="J427" s="141">
        <v>0</v>
      </c>
      <c r="K427" s="141">
        <v>0</v>
      </c>
      <c r="L427" s="141">
        <v>0</v>
      </c>
      <c r="M427" s="141">
        <v>0</v>
      </c>
      <c r="N427" s="141">
        <v>0</v>
      </c>
      <c r="O427" s="141">
        <v>0</v>
      </c>
      <c r="P427" s="141">
        <v>0</v>
      </c>
    </row>
    <row r="428" spans="1:16" ht="12.75">
      <c r="A428" s="141">
        <v>10</v>
      </c>
      <c r="B428" s="141">
        <v>1999</v>
      </c>
      <c r="C428" s="141" t="s">
        <v>490</v>
      </c>
      <c r="D428" s="141">
        <v>0</v>
      </c>
      <c r="E428" s="141">
        <v>0</v>
      </c>
      <c r="F428" s="141">
        <v>0</v>
      </c>
      <c r="G428" s="141">
        <v>0</v>
      </c>
      <c r="H428" s="141">
        <v>0</v>
      </c>
      <c r="I428" s="141">
        <v>0</v>
      </c>
      <c r="J428" s="141">
        <v>0</v>
      </c>
      <c r="K428" s="141">
        <v>0</v>
      </c>
      <c r="L428" s="141">
        <v>0</v>
      </c>
      <c r="M428" s="141">
        <v>0</v>
      </c>
      <c r="N428" s="141">
        <v>0</v>
      </c>
      <c r="O428" s="141">
        <v>0</v>
      </c>
      <c r="P428" s="141">
        <v>0</v>
      </c>
    </row>
    <row r="429" spans="1:16" ht="12.75">
      <c r="A429" s="141">
        <v>10</v>
      </c>
      <c r="B429" s="141">
        <v>1999</v>
      </c>
      <c r="C429" s="141" t="s">
        <v>491</v>
      </c>
      <c r="D429" s="141">
        <v>0</v>
      </c>
      <c r="E429" s="141">
        <v>0</v>
      </c>
      <c r="F429" s="141">
        <v>0</v>
      </c>
      <c r="G429" s="141">
        <v>0</v>
      </c>
      <c r="H429" s="141">
        <v>0</v>
      </c>
      <c r="I429" s="141">
        <v>0</v>
      </c>
      <c r="J429" s="141">
        <v>0</v>
      </c>
      <c r="K429" s="141">
        <v>0</v>
      </c>
      <c r="L429" s="141">
        <v>0</v>
      </c>
      <c r="M429" s="141">
        <v>0</v>
      </c>
      <c r="N429" s="141">
        <v>0</v>
      </c>
      <c r="O429" s="141">
        <v>0</v>
      </c>
      <c r="P429" s="141">
        <v>0</v>
      </c>
    </row>
    <row r="430" spans="1:16" ht="12.75">
      <c r="A430" s="141">
        <v>10</v>
      </c>
      <c r="B430" s="141">
        <v>1999</v>
      </c>
      <c r="C430" s="141" t="s">
        <v>492</v>
      </c>
      <c r="D430" s="141">
        <v>0</v>
      </c>
      <c r="E430" s="141">
        <v>0</v>
      </c>
      <c r="F430" s="141">
        <v>0</v>
      </c>
      <c r="G430" s="141">
        <v>0</v>
      </c>
      <c r="H430" s="141">
        <v>0</v>
      </c>
      <c r="I430" s="141">
        <v>0</v>
      </c>
      <c r="J430" s="141">
        <v>0</v>
      </c>
      <c r="K430" s="141">
        <v>0</v>
      </c>
      <c r="L430" s="141">
        <v>0</v>
      </c>
      <c r="M430" s="141">
        <v>0</v>
      </c>
      <c r="N430" s="141">
        <v>0</v>
      </c>
      <c r="O430" s="141">
        <v>0</v>
      </c>
      <c r="P430" s="141">
        <v>0</v>
      </c>
    </row>
    <row r="431" spans="1:16" ht="12.75">
      <c r="A431" s="141">
        <v>10</v>
      </c>
      <c r="B431" s="141">
        <v>1999</v>
      </c>
      <c r="C431" s="141" t="s">
        <v>493</v>
      </c>
      <c r="D431" s="141">
        <v>0</v>
      </c>
      <c r="E431" s="141">
        <v>0</v>
      </c>
      <c r="F431" s="141">
        <v>0</v>
      </c>
      <c r="G431" s="141">
        <v>0</v>
      </c>
      <c r="H431" s="141">
        <v>0</v>
      </c>
      <c r="I431" s="141">
        <v>0</v>
      </c>
      <c r="J431" s="141">
        <v>0</v>
      </c>
      <c r="K431" s="141">
        <v>0</v>
      </c>
      <c r="L431" s="141">
        <v>0</v>
      </c>
      <c r="M431" s="141">
        <v>0</v>
      </c>
      <c r="N431" s="141">
        <v>0</v>
      </c>
      <c r="O431" s="141">
        <v>0</v>
      </c>
      <c r="P431" s="141">
        <v>0</v>
      </c>
    </row>
    <row r="432" spans="1:16" ht="12.75">
      <c r="A432" s="141">
        <v>10</v>
      </c>
      <c r="B432" s="141">
        <v>1999</v>
      </c>
      <c r="C432" s="141" t="s">
        <v>494</v>
      </c>
      <c r="D432" s="141">
        <v>0</v>
      </c>
      <c r="E432" s="141">
        <v>0</v>
      </c>
      <c r="F432" s="141">
        <v>0</v>
      </c>
      <c r="G432" s="141">
        <v>0</v>
      </c>
      <c r="H432" s="141">
        <v>0</v>
      </c>
      <c r="I432" s="141">
        <v>0</v>
      </c>
      <c r="J432" s="141">
        <v>0</v>
      </c>
      <c r="K432" s="141">
        <v>0</v>
      </c>
      <c r="L432" s="141">
        <v>0</v>
      </c>
      <c r="M432" s="141">
        <v>0</v>
      </c>
      <c r="N432" s="141">
        <v>0</v>
      </c>
      <c r="O432" s="141">
        <v>0</v>
      </c>
      <c r="P432" s="141">
        <v>0</v>
      </c>
    </row>
    <row r="433" spans="1:16" ht="12.75">
      <c r="A433" s="141">
        <v>10</v>
      </c>
      <c r="B433" s="141">
        <v>1999</v>
      </c>
      <c r="C433" s="141" t="s">
        <v>495</v>
      </c>
      <c r="D433" s="141">
        <v>0</v>
      </c>
      <c r="E433" s="141">
        <v>0</v>
      </c>
      <c r="F433" s="141">
        <v>0</v>
      </c>
      <c r="G433" s="141">
        <v>0</v>
      </c>
      <c r="H433" s="141">
        <v>0</v>
      </c>
      <c r="I433" s="141">
        <v>0</v>
      </c>
      <c r="J433" s="141">
        <v>0</v>
      </c>
      <c r="K433" s="141">
        <v>0</v>
      </c>
      <c r="L433" s="141">
        <v>0</v>
      </c>
      <c r="M433" s="141">
        <v>0</v>
      </c>
      <c r="N433" s="141">
        <v>0</v>
      </c>
      <c r="O433" s="141">
        <v>0</v>
      </c>
      <c r="P433" s="141">
        <v>0</v>
      </c>
    </row>
    <row r="434" spans="1:16" ht="12.75">
      <c r="A434" s="141">
        <v>10</v>
      </c>
      <c r="B434" s="141">
        <v>1999</v>
      </c>
      <c r="C434" s="141" t="s">
        <v>496</v>
      </c>
      <c r="D434" s="141">
        <v>0</v>
      </c>
      <c r="E434" s="141">
        <v>0</v>
      </c>
      <c r="F434" s="141">
        <v>0</v>
      </c>
      <c r="G434" s="141">
        <v>0</v>
      </c>
      <c r="H434" s="141">
        <v>0</v>
      </c>
      <c r="I434" s="141">
        <v>0</v>
      </c>
      <c r="J434" s="141">
        <v>0</v>
      </c>
      <c r="K434" s="141">
        <v>0</v>
      </c>
      <c r="L434" s="141">
        <v>0</v>
      </c>
      <c r="M434" s="141">
        <v>0</v>
      </c>
      <c r="N434" s="141">
        <v>0</v>
      </c>
      <c r="O434" s="141">
        <v>0</v>
      </c>
      <c r="P434" s="141">
        <v>0</v>
      </c>
    </row>
    <row r="435" spans="1:16" ht="12.75">
      <c r="A435" s="141">
        <v>10</v>
      </c>
      <c r="B435" s="141">
        <v>1999</v>
      </c>
      <c r="C435" s="141" t="s">
        <v>497</v>
      </c>
      <c r="D435" s="141">
        <v>0</v>
      </c>
      <c r="E435" s="141">
        <v>0</v>
      </c>
      <c r="F435" s="141">
        <v>0</v>
      </c>
      <c r="G435" s="141">
        <v>0</v>
      </c>
      <c r="H435" s="141">
        <v>0</v>
      </c>
      <c r="I435" s="141">
        <v>0</v>
      </c>
      <c r="J435" s="141">
        <v>0</v>
      </c>
      <c r="K435" s="141">
        <v>0</v>
      </c>
      <c r="L435" s="141">
        <v>0</v>
      </c>
      <c r="M435" s="141">
        <v>0</v>
      </c>
      <c r="N435" s="141">
        <v>0</v>
      </c>
      <c r="O435" s="141">
        <v>0</v>
      </c>
      <c r="P435" s="141">
        <v>0</v>
      </c>
    </row>
    <row r="436" spans="1:16" ht="12.75">
      <c r="A436" s="141">
        <v>10</v>
      </c>
      <c r="B436" s="141">
        <v>1999</v>
      </c>
      <c r="C436" s="141" t="s">
        <v>498</v>
      </c>
      <c r="D436" s="141">
        <v>0</v>
      </c>
      <c r="E436" s="141">
        <v>0</v>
      </c>
      <c r="F436" s="141">
        <v>0</v>
      </c>
      <c r="G436" s="141">
        <v>0</v>
      </c>
      <c r="H436" s="141">
        <v>0</v>
      </c>
      <c r="I436" s="141">
        <v>0</v>
      </c>
      <c r="J436" s="141">
        <v>0</v>
      </c>
      <c r="K436" s="141">
        <v>0</v>
      </c>
      <c r="L436" s="141">
        <v>0</v>
      </c>
      <c r="M436" s="141">
        <v>0</v>
      </c>
      <c r="N436" s="141">
        <v>0</v>
      </c>
      <c r="O436" s="141">
        <v>0</v>
      </c>
      <c r="P436" s="141">
        <v>0</v>
      </c>
    </row>
    <row r="437" spans="1:16" ht="12.75">
      <c r="A437" s="141">
        <v>10</v>
      </c>
      <c r="B437" s="141">
        <v>1999</v>
      </c>
      <c r="C437" s="141" t="s">
        <v>499</v>
      </c>
      <c r="D437" s="141">
        <v>0</v>
      </c>
      <c r="E437" s="141">
        <v>0</v>
      </c>
      <c r="F437" s="141">
        <v>0</v>
      </c>
      <c r="G437" s="141">
        <v>0</v>
      </c>
      <c r="H437" s="141">
        <v>0</v>
      </c>
      <c r="I437" s="141">
        <v>0</v>
      </c>
      <c r="J437" s="141">
        <v>0</v>
      </c>
      <c r="K437" s="141">
        <v>0</v>
      </c>
      <c r="L437" s="141">
        <v>0</v>
      </c>
      <c r="M437" s="141">
        <v>0</v>
      </c>
      <c r="N437" s="141">
        <v>0</v>
      </c>
      <c r="O437" s="141">
        <v>0</v>
      </c>
      <c r="P437" s="141">
        <v>0</v>
      </c>
    </row>
    <row r="438" spans="1:16" ht="12.75">
      <c r="A438" s="141">
        <v>10</v>
      </c>
      <c r="B438" s="141">
        <v>1999</v>
      </c>
      <c r="C438" s="141" t="s">
        <v>402</v>
      </c>
      <c r="D438" s="141">
        <v>0</v>
      </c>
      <c r="E438" s="141">
        <v>0</v>
      </c>
      <c r="F438" s="141">
        <v>0</v>
      </c>
      <c r="G438" s="141">
        <v>0</v>
      </c>
      <c r="H438" s="141">
        <v>0</v>
      </c>
      <c r="I438" s="141">
        <v>0</v>
      </c>
      <c r="J438" s="141">
        <v>0</v>
      </c>
      <c r="K438" s="141">
        <v>0</v>
      </c>
      <c r="L438" s="141">
        <v>0</v>
      </c>
      <c r="M438" s="141">
        <v>0</v>
      </c>
      <c r="N438" s="141">
        <v>0</v>
      </c>
      <c r="O438" s="141">
        <v>0</v>
      </c>
      <c r="P438" s="141">
        <v>0</v>
      </c>
    </row>
    <row r="439" spans="1:16" ht="12.75">
      <c r="A439" s="141">
        <v>10</v>
      </c>
      <c r="B439" s="141">
        <v>1999</v>
      </c>
      <c r="C439" s="141" t="s">
        <v>403</v>
      </c>
      <c r="D439" s="141">
        <v>0</v>
      </c>
      <c r="E439" s="141">
        <v>0</v>
      </c>
      <c r="F439" s="141">
        <v>0</v>
      </c>
      <c r="G439" s="141">
        <v>0</v>
      </c>
      <c r="H439" s="141">
        <v>0</v>
      </c>
      <c r="I439" s="141">
        <v>0</v>
      </c>
      <c r="J439" s="141">
        <v>0</v>
      </c>
      <c r="K439" s="141">
        <v>0</v>
      </c>
      <c r="L439" s="141">
        <v>0</v>
      </c>
      <c r="M439" s="141">
        <v>0</v>
      </c>
      <c r="N439" s="141">
        <v>0</v>
      </c>
      <c r="O439" s="141">
        <v>0</v>
      </c>
      <c r="P439" s="141">
        <v>0</v>
      </c>
    </row>
    <row r="440" spans="1:16" ht="12.75">
      <c r="A440" s="141">
        <v>10</v>
      </c>
      <c r="B440" s="141">
        <v>1999</v>
      </c>
      <c r="C440" s="141" t="s">
        <v>404</v>
      </c>
      <c r="D440" s="141">
        <v>0</v>
      </c>
      <c r="E440" s="141">
        <v>0</v>
      </c>
      <c r="F440" s="141">
        <v>0</v>
      </c>
      <c r="G440" s="141">
        <v>0</v>
      </c>
      <c r="H440" s="141">
        <v>0</v>
      </c>
      <c r="I440" s="141">
        <v>0</v>
      </c>
      <c r="J440" s="141">
        <v>0</v>
      </c>
      <c r="K440" s="141">
        <v>0</v>
      </c>
      <c r="L440" s="141">
        <v>0</v>
      </c>
      <c r="M440" s="141">
        <v>0</v>
      </c>
      <c r="N440" s="141">
        <v>0</v>
      </c>
      <c r="O440" s="141">
        <v>0</v>
      </c>
      <c r="P440" s="141">
        <v>0</v>
      </c>
    </row>
    <row r="441" spans="1:16" ht="12.75">
      <c r="A441" s="141">
        <v>10</v>
      </c>
      <c r="B441" s="141">
        <v>1999</v>
      </c>
      <c r="C441" s="141" t="s">
        <v>405</v>
      </c>
      <c r="D441" s="141">
        <v>0</v>
      </c>
      <c r="E441" s="141">
        <v>0</v>
      </c>
      <c r="F441" s="141">
        <v>0</v>
      </c>
      <c r="G441" s="141">
        <v>0</v>
      </c>
      <c r="H441" s="141">
        <v>0</v>
      </c>
      <c r="I441" s="141">
        <v>0</v>
      </c>
      <c r="J441" s="141">
        <v>0</v>
      </c>
      <c r="K441" s="141">
        <v>0</v>
      </c>
      <c r="L441" s="141">
        <v>0</v>
      </c>
      <c r="M441" s="141">
        <v>0</v>
      </c>
      <c r="N441" s="141">
        <v>0</v>
      </c>
      <c r="O441" s="141">
        <v>0</v>
      </c>
      <c r="P441" s="141">
        <v>0</v>
      </c>
    </row>
    <row r="442" spans="1:16" ht="12.75">
      <c r="A442" s="141">
        <v>10</v>
      </c>
      <c r="B442" s="141">
        <v>1999</v>
      </c>
      <c r="C442" s="141" t="s">
        <v>406</v>
      </c>
      <c r="D442" s="141">
        <v>0</v>
      </c>
      <c r="E442" s="141">
        <v>0</v>
      </c>
      <c r="F442" s="141">
        <v>0</v>
      </c>
      <c r="G442" s="141">
        <v>0</v>
      </c>
      <c r="H442" s="141">
        <v>0</v>
      </c>
      <c r="I442" s="141">
        <v>0</v>
      </c>
      <c r="J442" s="141">
        <v>0</v>
      </c>
      <c r="K442" s="141">
        <v>0</v>
      </c>
      <c r="L442" s="141">
        <v>0</v>
      </c>
      <c r="M442" s="141">
        <v>0</v>
      </c>
      <c r="N442" s="141">
        <v>0</v>
      </c>
      <c r="O442" s="141">
        <v>0</v>
      </c>
      <c r="P442" s="141">
        <v>0</v>
      </c>
    </row>
    <row r="443" spans="1:16" ht="12.75">
      <c r="A443" s="141">
        <v>10</v>
      </c>
      <c r="B443" s="141">
        <v>1999</v>
      </c>
      <c r="C443" s="141" t="s">
        <v>407</v>
      </c>
      <c r="D443" s="141">
        <v>0</v>
      </c>
      <c r="E443" s="141">
        <v>0</v>
      </c>
      <c r="F443" s="141">
        <v>0</v>
      </c>
      <c r="G443" s="141">
        <v>0</v>
      </c>
      <c r="H443" s="141">
        <v>0</v>
      </c>
      <c r="I443" s="141">
        <v>0</v>
      </c>
      <c r="J443" s="141">
        <v>0</v>
      </c>
      <c r="K443" s="141">
        <v>0</v>
      </c>
      <c r="L443" s="141">
        <v>0</v>
      </c>
      <c r="M443" s="141">
        <v>0</v>
      </c>
      <c r="N443" s="141">
        <v>0</v>
      </c>
      <c r="O443" s="141">
        <v>0</v>
      </c>
      <c r="P443" s="141">
        <v>0</v>
      </c>
    </row>
    <row r="444" spans="1:16" ht="12.75">
      <c r="A444" s="141">
        <v>12</v>
      </c>
      <c r="B444" s="141">
        <v>1999</v>
      </c>
      <c r="C444" s="141" t="s">
        <v>408</v>
      </c>
      <c r="D444" s="141">
        <v>0</v>
      </c>
      <c r="E444" s="141">
        <v>0</v>
      </c>
      <c r="F444" s="141">
        <v>0</v>
      </c>
      <c r="G444" s="141">
        <v>0</v>
      </c>
      <c r="H444" s="141">
        <v>0</v>
      </c>
      <c r="I444" s="141">
        <v>0</v>
      </c>
      <c r="J444" s="141">
        <v>0</v>
      </c>
      <c r="K444" s="141">
        <v>0</v>
      </c>
      <c r="L444" s="141">
        <v>0</v>
      </c>
      <c r="M444" s="141">
        <v>0</v>
      </c>
      <c r="N444" s="141">
        <v>0</v>
      </c>
      <c r="O444" s="141">
        <v>0</v>
      </c>
      <c r="P444" s="141">
        <v>0</v>
      </c>
    </row>
    <row r="445" spans="1:16" ht="12.75">
      <c r="A445" s="141">
        <v>10</v>
      </c>
      <c r="B445" s="141">
        <v>1999</v>
      </c>
      <c r="C445" s="141" t="s">
        <v>409</v>
      </c>
      <c r="D445" s="141">
        <v>0</v>
      </c>
      <c r="E445" s="141">
        <v>0</v>
      </c>
      <c r="F445" s="141">
        <v>0</v>
      </c>
      <c r="G445" s="141">
        <v>0</v>
      </c>
      <c r="H445" s="141">
        <v>0</v>
      </c>
      <c r="I445" s="141">
        <v>0</v>
      </c>
      <c r="J445" s="141">
        <v>0</v>
      </c>
      <c r="K445" s="141">
        <v>0</v>
      </c>
      <c r="L445" s="141">
        <v>0</v>
      </c>
      <c r="M445" s="141">
        <v>0</v>
      </c>
      <c r="N445" s="141">
        <v>0</v>
      </c>
      <c r="O445" s="141">
        <v>0</v>
      </c>
      <c r="P445" s="141">
        <v>0</v>
      </c>
    </row>
    <row r="446" spans="1:16" ht="12.75">
      <c r="A446" s="141">
        <v>10</v>
      </c>
      <c r="B446" s="141">
        <v>1999</v>
      </c>
      <c r="C446" s="141" t="s">
        <v>410</v>
      </c>
      <c r="D446" s="141">
        <v>0</v>
      </c>
      <c r="E446" s="141">
        <v>0</v>
      </c>
      <c r="F446" s="141">
        <v>0</v>
      </c>
      <c r="G446" s="141">
        <v>0</v>
      </c>
      <c r="H446" s="141">
        <v>0</v>
      </c>
      <c r="I446" s="141">
        <v>0</v>
      </c>
      <c r="J446" s="141">
        <v>0</v>
      </c>
      <c r="K446" s="141">
        <v>0</v>
      </c>
      <c r="L446" s="141">
        <v>0</v>
      </c>
      <c r="M446" s="141">
        <v>0</v>
      </c>
      <c r="N446" s="141">
        <v>0</v>
      </c>
      <c r="O446" s="141">
        <v>0</v>
      </c>
      <c r="P446" s="141">
        <v>0</v>
      </c>
    </row>
    <row r="447" spans="1:16" ht="12.75">
      <c r="A447" s="141">
        <v>10</v>
      </c>
      <c r="B447" s="141">
        <v>1999</v>
      </c>
      <c r="C447" s="141" t="s">
        <v>411</v>
      </c>
      <c r="D447" s="141">
        <v>0</v>
      </c>
      <c r="E447" s="141">
        <v>0</v>
      </c>
      <c r="F447" s="141">
        <v>0</v>
      </c>
      <c r="G447" s="141">
        <v>0</v>
      </c>
      <c r="H447" s="141">
        <v>0</v>
      </c>
      <c r="I447" s="141">
        <v>0</v>
      </c>
      <c r="J447" s="141">
        <v>0</v>
      </c>
      <c r="K447" s="141">
        <v>0</v>
      </c>
      <c r="L447" s="141">
        <v>0</v>
      </c>
      <c r="M447" s="141">
        <v>0</v>
      </c>
      <c r="N447" s="141">
        <v>0</v>
      </c>
      <c r="O447" s="141">
        <v>0</v>
      </c>
      <c r="P447" s="141">
        <v>0</v>
      </c>
    </row>
    <row r="448" spans="1:16" ht="12.75">
      <c r="A448" s="141">
        <v>10</v>
      </c>
      <c r="B448" s="141">
        <v>1999</v>
      </c>
      <c r="C448" s="141" t="s">
        <v>412</v>
      </c>
      <c r="D448" s="141">
        <v>0</v>
      </c>
      <c r="E448" s="141">
        <v>0</v>
      </c>
      <c r="F448" s="141">
        <v>0</v>
      </c>
      <c r="G448" s="141">
        <v>0</v>
      </c>
      <c r="H448" s="141">
        <v>0</v>
      </c>
      <c r="I448" s="141">
        <v>0</v>
      </c>
      <c r="J448" s="141">
        <v>0</v>
      </c>
      <c r="K448" s="141">
        <v>0</v>
      </c>
      <c r="L448" s="141">
        <v>0</v>
      </c>
      <c r="M448" s="141">
        <v>0</v>
      </c>
      <c r="N448" s="141">
        <v>0</v>
      </c>
      <c r="O448" s="141">
        <v>0</v>
      </c>
      <c r="P448" s="141">
        <v>0</v>
      </c>
    </row>
    <row r="449" spans="1:16" ht="12.75">
      <c r="A449" s="141">
        <v>10</v>
      </c>
      <c r="B449" s="141">
        <v>1999</v>
      </c>
      <c r="C449" s="141" t="s">
        <v>413</v>
      </c>
      <c r="D449" s="141">
        <v>0</v>
      </c>
      <c r="E449" s="141">
        <v>0</v>
      </c>
      <c r="F449" s="141">
        <v>0</v>
      </c>
      <c r="G449" s="141">
        <v>0</v>
      </c>
      <c r="H449" s="141">
        <v>0</v>
      </c>
      <c r="I449" s="141">
        <v>0</v>
      </c>
      <c r="J449" s="141">
        <v>0</v>
      </c>
      <c r="K449" s="141">
        <v>0</v>
      </c>
      <c r="L449" s="141">
        <v>0</v>
      </c>
      <c r="M449" s="141">
        <v>0</v>
      </c>
      <c r="N449" s="141">
        <v>0</v>
      </c>
      <c r="O449" s="141">
        <v>0</v>
      </c>
      <c r="P449" s="141">
        <v>0</v>
      </c>
    </row>
    <row r="450" spans="1:16" ht="12.75">
      <c r="A450" s="141">
        <v>10</v>
      </c>
      <c r="B450" s="141">
        <v>1999</v>
      </c>
      <c r="C450" s="141" t="s">
        <v>414</v>
      </c>
      <c r="D450" s="141">
        <v>0</v>
      </c>
      <c r="E450" s="141">
        <v>0</v>
      </c>
      <c r="F450" s="141">
        <v>0</v>
      </c>
      <c r="G450" s="141">
        <v>0</v>
      </c>
      <c r="H450" s="141">
        <v>0</v>
      </c>
      <c r="I450" s="141">
        <v>0</v>
      </c>
      <c r="J450" s="141">
        <v>0</v>
      </c>
      <c r="K450" s="141">
        <v>0</v>
      </c>
      <c r="L450" s="141">
        <v>0</v>
      </c>
      <c r="M450" s="141">
        <v>0</v>
      </c>
      <c r="N450" s="141">
        <v>0</v>
      </c>
      <c r="O450" s="141">
        <v>0</v>
      </c>
      <c r="P450" s="141">
        <v>0</v>
      </c>
    </row>
    <row r="451" spans="1:16" ht="12.75">
      <c r="A451" s="141">
        <v>10</v>
      </c>
      <c r="B451" s="141">
        <v>1999</v>
      </c>
      <c r="C451" s="141" t="s">
        <v>415</v>
      </c>
      <c r="D451" s="141">
        <v>0</v>
      </c>
      <c r="E451" s="141">
        <v>0</v>
      </c>
      <c r="F451" s="141">
        <v>0</v>
      </c>
      <c r="G451" s="141">
        <v>0</v>
      </c>
      <c r="H451" s="141">
        <v>0</v>
      </c>
      <c r="I451" s="141">
        <v>0</v>
      </c>
      <c r="J451" s="141">
        <v>0</v>
      </c>
      <c r="K451" s="141">
        <v>0</v>
      </c>
      <c r="L451" s="141">
        <v>0</v>
      </c>
      <c r="M451" s="141">
        <v>0</v>
      </c>
      <c r="N451" s="141">
        <v>0</v>
      </c>
      <c r="O451" s="141">
        <v>0</v>
      </c>
      <c r="P451" s="141">
        <v>0</v>
      </c>
    </row>
    <row r="452" spans="1:16" ht="12.75">
      <c r="A452" s="141">
        <v>10</v>
      </c>
      <c r="B452" s="141">
        <v>1999</v>
      </c>
      <c r="C452" s="141" t="s">
        <v>416</v>
      </c>
      <c r="D452" s="141">
        <v>0</v>
      </c>
      <c r="E452" s="141">
        <v>0</v>
      </c>
      <c r="F452" s="141">
        <v>0</v>
      </c>
      <c r="G452" s="141">
        <v>0</v>
      </c>
      <c r="H452" s="141">
        <v>0</v>
      </c>
      <c r="I452" s="141">
        <v>0</v>
      </c>
      <c r="J452" s="141">
        <v>0</v>
      </c>
      <c r="K452" s="141">
        <v>0</v>
      </c>
      <c r="L452" s="141">
        <v>0</v>
      </c>
      <c r="M452" s="141">
        <v>0</v>
      </c>
      <c r="N452" s="141">
        <v>0</v>
      </c>
      <c r="O452" s="141">
        <v>0</v>
      </c>
      <c r="P452" s="141">
        <v>0</v>
      </c>
    </row>
    <row r="453" spans="1:16" ht="12.75">
      <c r="A453" s="141">
        <v>10</v>
      </c>
      <c r="B453" s="141">
        <v>1999</v>
      </c>
      <c r="C453" s="141" t="s">
        <v>417</v>
      </c>
      <c r="D453" s="141">
        <v>0</v>
      </c>
      <c r="E453" s="141">
        <v>0</v>
      </c>
      <c r="F453" s="141">
        <v>0</v>
      </c>
      <c r="G453" s="141">
        <v>0</v>
      </c>
      <c r="H453" s="141">
        <v>0</v>
      </c>
      <c r="I453" s="141">
        <v>0</v>
      </c>
      <c r="J453" s="141">
        <v>0</v>
      </c>
      <c r="K453" s="141">
        <v>0</v>
      </c>
      <c r="L453" s="141">
        <v>0</v>
      </c>
      <c r="M453" s="141">
        <v>0</v>
      </c>
      <c r="N453" s="141">
        <v>0</v>
      </c>
      <c r="O453" s="141">
        <v>0</v>
      </c>
      <c r="P453" s="141">
        <v>0</v>
      </c>
    </row>
    <row r="454" spans="1:16" ht="12.75">
      <c r="A454" s="141">
        <v>10</v>
      </c>
      <c r="B454" s="141">
        <v>1999</v>
      </c>
      <c r="C454" s="141" t="s">
        <v>418</v>
      </c>
      <c r="D454" s="141">
        <v>0</v>
      </c>
      <c r="E454" s="141">
        <v>0</v>
      </c>
      <c r="F454" s="141">
        <v>0</v>
      </c>
      <c r="G454" s="141">
        <v>0</v>
      </c>
      <c r="H454" s="141">
        <v>0</v>
      </c>
      <c r="I454" s="141">
        <v>0</v>
      </c>
      <c r="J454" s="141">
        <v>0</v>
      </c>
      <c r="K454" s="141">
        <v>0</v>
      </c>
      <c r="L454" s="141">
        <v>0</v>
      </c>
      <c r="M454" s="141">
        <v>0</v>
      </c>
      <c r="N454" s="141">
        <v>0</v>
      </c>
      <c r="O454" s="141">
        <v>0</v>
      </c>
      <c r="P454" s="141">
        <v>0</v>
      </c>
    </row>
    <row r="455" spans="1:16" ht="12.75">
      <c r="A455" s="141">
        <v>10</v>
      </c>
      <c r="B455" s="141">
        <v>1999</v>
      </c>
      <c r="C455" s="141" t="s">
        <v>419</v>
      </c>
      <c r="D455" s="141">
        <v>0</v>
      </c>
      <c r="E455" s="141">
        <v>0</v>
      </c>
      <c r="F455" s="141">
        <v>0</v>
      </c>
      <c r="G455" s="141">
        <v>0</v>
      </c>
      <c r="H455" s="141">
        <v>0</v>
      </c>
      <c r="I455" s="141">
        <v>0</v>
      </c>
      <c r="J455" s="141">
        <v>0</v>
      </c>
      <c r="K455" s="141">
        <v>0</v>
      </c>
      <c r="L455" s="141">
        <v>0</v>
      </c>
      <c r="M455" s="141">
        <v>0</v>
      </c>
      <c r="N455" s="141">
        <v>0</v>
      </c>
      <c r="O455" s="141">
        <v>0</v>
      </c>
      <c r="P455" s="141">
        <v>0</v>
      </c>
    </row>
    <row r="456" spans="1:16" ht="12.75">
      <c r="A456" s="141">
        <v>10</v>
      </c>
      <c r="B456" s="141">
        <v>1999</v>
      </c>
      <c r="C456" s="141" t="s">
        <v>420</v>
      </c>
      <c r="D456" s="141">
        <v>0</v>
      </c>
      <c r="E456" s="141">
        <v>0</v>
      </c>
      <c r="F456" s="141">
        <v>0</v>
      </c>
      <c r="G456" s="141">
        <v>0</v>
      </c>
      <c r="H456" s="141">
        <v>0</v>
      </c>
      <c r="I456" s="141">
        <v>0</v>
      </c>
      <c r="J456" s="141">
        <v>0</v>
      </c>
      <c r="K456" s="141">
        <v>0</v>
      </c>
      <c r="L456" s="141">
        <v>0</v>
      </c>
      <c r="M456" s="141">
        <v>0</v>
      </c>
      <c r="N456" s="141">
        <v>0</v>
      </c>
      <c r="O456" s="141">
        <v>0</v>
      </c>
      <c r="P456" s="141">
        <v>0</v>
      </c>
    </row>
    <row r="457" spans="1:16" ht="12.75">
      <c r="A457" s="141">
        <v>10</v>
      </c>
      <c r="B457" s="141">
        <v>1999</v>
      </c>
      <c r="C457" s="141" t="s">
        <v>421</v>
      </c>
      <c r="D457" s="141">
        <v>0</v>
      </c>
      <c r="E457" s="141">
        <v>0</v>
      </c>
      <c r="F457" s="141">
        <v>0</v>
      </c>
      <c r="G457" s="141">
        <v>0</v>
      </c>
      <c r="H457" s="141">
        <v>0</v>
      </c>
      <c r="I457" s="141">
        <v>0</v>
      </c>
      <c r="J457" s="141">
        <v>0</v>
      </c>
      <c r="K457" s="141">
        <v>0</v>
      </c>
      <c r="L457" s="141">
        <v>0</v>
      </c>
      <c r="M457" s="141">
        <v>0</v>
      </c>
      <c r="N457" s="141">
        <v>0</v>
      </c>
      <c r="O457" s="141">
        <v>0</v>
      </c>
      <c r="P457" s="141">
        <v>0</v>
      </c>
    </row>
    <row r="458" spans="1:16" ht="12.75">
      <c r="A458" s="141">
        <v>10</v>
      </c>
      <c r="B458" s="141">
        <v>1999</v>
      </c>
      <c r="C458" s="141" t="s">
        <v>422</v>
      </c>
      <c r="D458" s="141">
        <v>0</v>
      </c>
      <c r="E458" s="141">
        <v>0</v>
      </c>
      <c r="F458" s="141">
        <v>0</v>
      </c>
      <c r="G458" s="141">
        <v>0</v>
      </c>
      <c r="H458" s="141">
        <v>0</v>
      </c>
      <c r="I458" s="141">
        <v>0</v>
      </c>
      <c r="J458" s="141">
        <v>0</v>
      </c>
      <c r="K458" s="141">
        <v>0</v>
      </c>
      <c r="L458" s="141">
        <v>0</v>
      </c>
      <c r="M458" s="141">
        <v>0</v>
      </c>
      <c r="N458" s="141">
        <v>0</v>
      </c>
      <c r="O458" s="141">
        <v>0</v>
      </c>
      <c r="P458" s="141">
        <v>0</v>
      </c>
    </row>
    <row r="459" spans="1:16" ht="12.75">
      <c r="A459" s="141">
        <v>10</v>
      </c>
      <c r="B459" s="141">
        <v>1999</v>
      </c>
      <c r="C459" s="141" t="s">
        <v>423</v>
      </c>
      <c r="D459" s="141">
        <v>0</v>
      </c>
      <c r="E459" s="141">
        <v>0</v>
      </c>
      <c r="F459" s="141">
        <v>0</v>
      </c>
      <c r="G459" s="141">
        <v>0</v>
      </c>
      <c r="H459" s="141">
        <v>0</v>
      </c>
      <c r="I459" s="141">
        <v>0</v>
      </c>
      <c r="J459" s="141">
        <v>0</v>
      </c>
      <c r="K459" s="141">
        <v>0</v>
      </c>
      <c r="L459" s="141">
        <v>0</v>
      </c>
      <c r="M459" s="141">
        <v>0</v>
      </c>
      <c r="N459" s="141">
        <v>0</v>
      </c>
      <c r="O459" s="141">
        <v>0</v>
      </c>
      <c r="P459" s="141">
        <v>0</v>
      </c>
    </row>
    <row r="460" spans="1:16" ht="12.75">
      <c r="A460" s="141">
        <v>10</v>
      </c>
      <c r="B460" s="141">
        <v>1999</v>
      </c>
      <c r="C460" s="141" t="s">
        <v>424</v>
      </c>
      <c r="D460" s="141">
        <v>0</v>
      </c>
      <c r="E460" s="141">
        <v>0</v>
      </c>
      <c r="F460" s="141">
        <v>0</v>
      </c>
      <c r="G460" s="141">
        <v>0</v>
      </c>
      <c r="H460" s="141">
        <v>0</v>
      </c>
      <c r="I460" s="141">
        <v>0</v>
      </c>
      <c r="J460" s="141">
        <v>0</v>
      </c>
      <c r="K460" s="141">
        <v>0</v>
      </c>
      <c r="L460" s="141">
        <v>0</v>
      </c>
      <c r="M460" s="141">
        <v>0</v>
      </c>
      <c r="N460" s="141">
        <v>0</v>
      </c>
      <c r="O460" s="141">
        <v>0</v>
      </c>
      <c r="P460" s="141">
        <v>0</v>
      </c>
    </row>
    <row r="461" spans="1:16" ht="12.75">
      <c r="A461" s="141">
        <v>10</v>
      </c>
      <c r="B461" s="141">
        <v>1999</v>
      </c>
      <c r="C461" s="141" t="s">
        <v>425</v>
      </c>
      <c r="D461" s="141">
        <v>0</v>
      </c>
      <c r="E461" s="141">
        <v>0</v>
      </c>
      <c r="F461" s="141">
        <v>0</v>
      </c>
      <c r="G461" s="141">
        <v>0</v>
      </c>
      <c r="H461" s="141">
        <v>0</v>
      </c>
      <c r="I461" s="141">
        <v>0</v>
      </c>
      <c r="J461" s="141">
        <v>0</v>
      </c>
      <c r="K461" s="141">
        <v>0</v>
      </c>
      <c r="L461" s="141">
        <v>0</v>
      </c>
      <c r="M461" s="141">
        <v>0</v>
      </c>
      <c r="N461" s="141">
        <v>0</v>
      </c>
      <c r="O461" s="141">
        <v>0</v>
      </c>
      <c r="P461" s="141">
        <v>0</v>
      </c>
    </row>
    <row r="462" spans="1:16" ht="12.75">
      <c r="A462" s="141">
        <v>10</v>
      </c>
      <c r="B462" s="141">
        <v>1999</v>
      </c>
      <c r="C462" s="141" t="s">
        <v>426</v>
      </c>
      <c r="D462" s="141">
        <v>0</v>
      </c>
      <c r="E462" s="141">
        <v>0</v>
      </c>
      <c r="F462" s="141">
        <v>0</v>
      </c>
      <c r="G462" s="141">
        <v>0</v>
      </c>
      <c r="H462" s="141">
        <v>0</v>
      </c>
      <c r="I462" s="141">
        <v>0</v>
      </c>
      <c r="J462" s="141">
        <v>0</v>
      </c>
      <c r="K462" s="141">
        <v>0</v>
      </c>
      <c r="L462" s="141">
        <v>0</v>
      </c>
      <c r="M462" s="141">
        <v>0</v>
      </c>
      <c r="N462" s="141">
        <v>0</v>
      </c>
      <c r="O462" s="141">
        <v>0</v>
      </c>
      <c r="P462" s="141">
        <v>0</v>
      </c>
    </row>
    <row r="463" spans="1:16" ht="12.75">
      <c r="A463" s="141">
        <v>10</v>
      </c>
      <c r="B463" s="141">
        <v>1999</v>
      </c>
      <c r="C463" s="141" t="s">
        <v>427</v>
      </c>
      <c r="D463" s="141">
        <v>0</v>
      </c>
      <c r="E463" s="141">
        <v>0</v>
      </c>
      <c r="F463" s="141">
        <v>0</v>
      </c>
      <c r="G463" s="141">
        <v>0</v>
      </c>
      <c r="H463" s="141">
        <v>0</v>
      </c>
      <c r="I463" s="141">
        <v>0</v>
      </c>
      <c r="J463" s="141">
        <v>0</v>
      </c>
      <c r="K463" s="141">
        <v>0</v>
      </c>
      <c r="L463" s="141">
        <v>0</v>
      </c>
      <c r="M463" s="141">
        <v>0</v>
      </c>
      <c r="N463" s="141">
        <v>0</v>
      </c>
      <c r="O463" s="141">
        <v>0</v>
      </c>
      <c r="P463" s="141">
        <v>0</v>
      </c>
    </row>
    <row r="464" spans="1:16" ht="12.75">
      <c r="A464" s="141">
        <v>10</v>
      </c>
      <c r="B464" s="141">
        <v>1999</v>
      </c>
      <c r="C464" s="141" t="s">
        <v>428</v>
      </c>
      <c r="D464" s="141">
        <v>0</v>
      </c>
      <c r="E464" s="141">
        <v>0</v>
      </c>
      <c r="F464" s="141">
        <v>0</v>
      </c>
      <c r="G464" s="141">
        <v>0</v>
      </c>
      <c r="H464" s="141">
        <v>0</v>
      </c>
      <c r="I464" s="141">
        <v>0</v>
      </c>
      <c r="J464" s="141">
        <v>0</v>
      </c>
      <c r="K464" s="141">
        <v>0</v>
      </c>
      <c r="L464" s="141">
        <v>0</v>
      </c>
      <c r="M464" s="141">
        <v>0</v>
      </c>
      <c r="N464" s="141">
        <v>0</v>
      </c>
      <c r="O464" s="141">
        <v>0</v>
      </c>
      <c r="P464" s="141">
        <v>0</v>
      </c>
    </row>
    <row r="465" spans="1:16" ht="12.75">
      <c r="A465" s="141">
        <v>11</v>
      </c>
      <c r="B465" s="141">
        <v>1999</v>
      </c>
      <c r="C465" s="141" t="s">
        <v>429</v>
      </c>
      <c r="D465" s="141">
        <v>0</v>
      </c>
      <c r="E465" s="141">
        <v>0</v>
      </c>
      <c r="F465" s="141">
        <v>0</v>
      </c>
      <c r="G465" s="141">
        <v>0</v>
      </c>
      <c r="H465" s="141">
        <v>0</v>
      </c>
      <c r="I465" s="141">
        <v>0</v>
      </c>
      <c r="J465" s="141">
        <v>0</v>
      </c>
      <c r="K465" s="141">
        <v>0</v>
      </c>
      <c r="L465" s="141">
        <v>0</v>
      </c>
      <c r="M465" s="141">
        <v>0</v>
      </c>
      <c r="N465" s="141">
        <v>0</v>
      </c>
      <c r="O465" s="141">
        <v>0</v>
      </c>
      <c r="P465" s="141">
        <v>0</v>
      </c>
    </row>
    <row r="466" spans="1:16" ht="12.75">
      <c r="A466" s="141">
        <v>10</v>
      </c>
      <c r="B466" s="141">
        <v>1999</v>
      </c>
      <c r="C466" s="141" t="s">
        <v>430</v>
      </c>
      <c r="D466" s="141">
        <v>0</v>
      </c>
      <c r="E466" s="141">
        <v>0</v>
      </c>
      <c r="F466" s="141">
        <v>0</v>
      </c>
      <c r="G466" s="141">
        <v>0</v>
      </c>
      <c r="H466" s="141">
        <v>0</v>
      </c>
      <c r="I466" s="141">
        <v>0</v>
      </c>
      <c r="J466" s="141">
        <v>0</v>
      </c>
      <c r="K466" s="141">
        <v>0</v>
      </c>
      <c r="L466" s="141">
        <v>0</v>
      </c>
      <c r="M466" s="141">
        <v>0</v>
      </c>
      <c r="N466" s="141">
        <v>0</v>
      </c>
      <c r="O466" s="141">
        <v>0</v>
      </c>
      <c r="P466" s="141">
        <v>0</v>
      </c>
    </row>
    <row r="467" spans="1:16" ht="12.75">
      <c r="A467" s="141">
        <v>10</v>
      </c>
      <c r="B467" s="141">
        <v>1999</v>
      </c>
      <c r="C467" s="141" t="s">
        <v>431</v>
      </c>
      <c r="D467" s="141">
        <v>0</v>
      </c>
      <c r="E467" s="141">
        <v>0</v>
      </c>
      <c r="F467" s="141">
        <v>0</v>
      </c>
      <c r="G467" s="141">
        <v>0</v>
      </c>
      <c r="H467" s="141">
        <v>0</v>
      </c>
      <c r="I467" s="141">
        <v>0</v>
      </c>
      <c r="J467" s="141">
        <v>0</v>
      </c>
      <c r="K467" s="141">
        <v>0</v>
      </c>
      <c r="L467" s="141">
        <v>0</v>
      </c>
      <c r="M467" s="141">
        <v>0</v>
      </c>
      <c r="N467" s="141">
        <v>0</v>
      </c>
      <c r="O467" s="141">
        <v>0</v>
      </c>
      <c r="P467" s="141">
        <v>0</v>
      </c>
    </row>
    <row r="468" spans="1:16" ht="12.75">
      <c r="A468" s="141">
        <v>10</v>
      </c>
      <c r="B468" s="141">
        <v>1999</v>
      </c>
      <c r="C468" s="141" t="s">
        <v>432</v>
      </c>
      <c r="D468" s="141">
        <v>0</v>
      </c>
      <c r="E468" s="141">
        <v>0</v>
      </c>
      <c r="F468" s="141">
        <v>0</v>
      </c>
      <c r="G468" s="141">
        <v>0</v>
      </c>
      <c r="H468" s="141">
        <v>0</v>
      </c>
      <c r="I468" s="141">
        <v>0</v>
      </c>
      <c r="J468" s="141">
        <v>0</v>
      </c>
      <c r="K468" s="141">
        <v>0</v>
      </c>
      <c r="L468" s="141">
        <v>0</v>
      </c>
      <c r="M468" s="141">
        <v>0</v>
      </c>
      <c r="N468" s="141">
        <v>0</v>
      </c>
      <c r="O468" s="141">
        <v>0</v>
      </c>
      <c r="P468" s="141">
        <v>0</v>
      </c>
    </row>
    <row r="469" spans="1:16" ht="12.75">
      <c r="A469" s="141">
        <v>10</v>
      </c>
      <c r="B469" s="141">
        <v>1999</v>
      </c>
      <c r="C469" s="141" t="s">
        <v>433</v>
      </c>
      <c r="D469" s="141">
        <v>0</v>
      </c>
      <c r="E469" s="141">
        <v>0</v>
      </c>
      <c r="F469" s="141">
        <v>0</v>
      </c>
      <c r="G469" s="141">
        <v>0</v>
      </c>
      <c r="H469" s="141">
        <v>0</v>
      </c>
      <c r="I469" s="141">
        <v>0</v>
      </c>
      <c r="J469" s="141">
        <v>0</v>
      </c>
      <c r="K469" s="141">
        <v>0</v>
      </c>
      <c r="L469" s="141">
        <v>0</v>
      </c>
      <c r="M469" s="141">
        <v>0</v>
      </c>
      <c r="N469" s="141">
        <v>0</v>
      </c>
      <c r="O469" s="141">
        <v>0</v>
      </c>
      <c r="P469" s="141">
        <v>0</v>
      </c>
    </row>
    <row r="470" spans="1:16" ht="12.75">
      <c r="A470" s="141">
        <v>10</v>
      </c>
      <c r="B470" s="141">
        <v>1999</v>
      </c>
      <c r="C470" s="141" t="s">
        <v>434</v>
      </c>
      <c r="D470" s="141">
        <v>0</v>
      </c>
      <c r="E470" s="141">
        <v>0</v>
      </c>
      <c r="F470" s="141">
        <v>0</v>
      </c>
      <c r="G470" s="141">
        <v>0</v>
      </c>
      <c r="H470" s="141">
        <v>0</v>
      </c>
      <c r="I470" s="141">
        <v>0</v>
      </c>
      <c r="J470" s="141">
        <v>0</v>
      </c>
      <c r="K470" s="141">
        <v>0</v>
      </c>
      <c r="L470" s="141">
        <v>0</v>
      </c>
      <c r="M470" s="141">
        <v>0</v>
      </c>
      <c r="N470" s="141">
        <v>0</v>
      </c>
      <c r="O470" s="141">
        <v>0</v>
      </c>
      <c r="P470" s="141">
        <v>0</v>
      </c>
    </row>
    <row r="471" spans="1:16" ht="12.75">
      <c r="A471" s="141">
        <v>10</v>
      </c>
      <c r="B471" s="141">
        <v>1999</v>
      </c>
      <c r="C471" s="141" t="s">
        <v>435</v>
      </c>
      <c r="D471" s="141">
        <v>0</v>
      </c>
      <c r="E471" s="141">
        <v>0</v>
      </c>
      <c r="F471" s="141">
        <v>0</v>
      </c>
      <c r="G471" s="141">
        <v>0</v>
      </c>
      <c r="H471" s="141">
        <v>0</v>
      </c>
      <c r="I471" s="141">
        <v>0</v>
      </c>
      <c r="J471" s="141">
        <v>0</v>
      </c>
      <c r="K471" s="141">
        <v>0</v>
      </c>
      <c r="L471" s="141">
        <v>0</v>
      </c>
      <c r="M471" s="141">
        <v>0</v>
      </c>
      <c r="N471" s="141">
        <v>0</v>
      </c>
      <c r="O471" s="141">
        <v>0</v>
      </c>
      <c r="P471" s="141">
        <v>0</v>
      </c>
    </row>
    <row r="472" spans="1:16" ht="12.75">
      <c r="A472" s="141">
        <v>10</v>
      </c>
      <c r="B472" s="141">
        <v>1999</v>
      </c>
      <c r="C472" s="141" t="s">
        <v>436</v>
      </c>
      <c r="D472" s="141">
        <v>0</v>
      </c>
      <c r="E472" s="141">
        <v>0</v>
      </c>
      <c r="F472" s="141">
        <v>0</v>
      </c>
      <c r="G472" s="141">
        <v>0</v>
      </c>
      <c r="H472" s="141">
        <v>0</v>
      </c>
      <c r="I472" s="141">
        <v>0</v>
      </c>
      <c r="J472" s="141">
        <v>0</v>
      </c>
      <c r="K472" s="141">
        <v>0</v>
      </c>
      <c r="L472" s="141">
        <v>0</v>
      </c>
      <c r="M472" s="141">
        <v>0</v>
      </c>
      <c r="N472" s="141">
        <v>0</v>
      </c>
      <c r="O472" s="141">
        <v>0</v>
      </c>
      <c r="P472" s="141">
        <v>0</v>
      </c>
    </row>
    <row r="473" spans="1:16" ht="12.75">
      <c r="A473" s="141">
        <v>10</v>
      </c>
      <c r="B473" s="141">
        <v>1999</v>
      </c>
      <c r="C473" s="141" t="s">
        <v>437</v>
      </c>
      <c r="D473" s="141">
        <v>0</v>
      </c>
      <c r="E473" s="141">
        <v>0</v>
      </c>
      <c r="F473" s="141">
        <v>0</v>
      </c>
      <c r="G473" s="141">
        <v>0</v>
      </c>
      <c r="H473" s="141">
        <v>0</v>
      </c>
      <c r="I473" s="141">
        <v>0</v>
      </c>
      <c r="J473" s="141">
        <v>0</v>
      </c>
      <c r="K473" s="141">
        <v>0</v>
      </c>
      <c r="L473" s="141">
        <v>0</v>
      </c>
      <c r="M473" s="141">
        <v>0</v>
      </c>
      <c r="N473" s="141">
        <v>0</v>
      </c>
      <c r="O473" s="141">
        <v>0</v>
      </c>
      <c r="P473" s="141">
        <v>0</v>
      </c>
    </row>
    <row r="474" spans="1:16" ht="12.75">
      <c r="A474" s="141">
        <v>10</v>
      </c>
      <c r="B474" s="141">
        <v>1999</v>
      </c>
      <c r="C474" s="141" t="s">
        <v>438</v>
      </c>
      <c r="D474" s="141">
        <v>0</v>
      </c>
      <c r="E474" s="141">
        <v>0</v>
      </c>
      <c r="F474" s="141">
        <v>0</v>
      </c>
      <c r="G474" s="141">
        <v>0</v>
      </c>
      <c r="H474" s="141">
        <v>0</v>
      </c>
      <c r="I474" s="141">
        <v>0</v>
      </c>
      <c r="J474" s="141">
        <v>0</v>
      </c>
      <c r="K474" s="141">
        <v>0</v>
      </c>
      <c r="L474" s="141">
        <v>0</v>
      </c>
      <c r="M474" s="141">
        <v>0</v>
      </c>
      <c r="N474" s="141">
        <v>0</v>
      </c>
      <c r="O474" s="141">
        <v>0</v>
      </c>
      <c r="P474" s="141">
        <v>0</v>
      </c>
    </row>
    <row r="475" spans="1:16" ht="12.75">
      <c r="A475" s="141">
        <v>10</v>
      </c>
      <c r="B475" s="141">
        <v>1999</v>
      </c>
      <c r="C475" s="141" t="s">
        <v>439</v>
      </c>
      <c r="D475" s="141">
        <v>0</v>
      </c>
      <c r="E475" s="141">
        <v>0</v>
      </c>
      <c r="F475" s="141">
        <v>0</v>
      </c>
      <c r="G475" s="141">
        <v>0</v>
      </c>
      <c r="H475" s="141">
        <v>0</v>
      </c>
      <c r="I475" s="141">
        <v>0</v>
      </c>
      <c r="J475" s="141">
        <v>0</v>
      </c>
      <c r="K475" s="141">
        <v>0</v>
      </c>
      <c r="L475" s="141">
        <v>0</v>
      </c>
      <c r="M475" s="141">
        <v>0</v>
      </c>
      <c r="N475" s="141">
        <v>0</v>
      </c>
      <c r="O475" s="141">
        <v>0</v>
      </c>
      <c r="P475" s="141">
        <v>0</v>
      </c>
    </row>
    <row r="476" spans="1:16" ht="12.75">
      <c r="A476" s="141">
        <v>10</v>
      </c>
      <c r="B476" s="141">
        <v>1999</v>
      </c>
      <c r="C476" s="141" t="s">
        <v>440</v>
      </c>
      <c r="D476" s="141">
        <v>0</v>
      </c>
      <c r="E476" s="141">
        <v>0</v>
      </c>
      <c r="F476" s="141">
        <v>0</v>
      </c>
      <c r="G476" s="141">
        <v>0</v>
      </c>
      <c r="H476" s="141">
        <v>0</v>
      </c>
      <c r="I476" s="141">
        <v>0</v>
      </c>
      <c r="J476" s="141">
        <v>0</v>
      </c>
      <c r="K476" s="141">
        <v>0</v>
      </c>
      <c r="L476" s="141">
        <v>0</v>
      </c>
      <c r="M476" s="141">
        <v>0</v>
      </c>
      <c r="N476" s="141">
        <v>0</v>
      </c>
      <c r="O476" s="141">
        <v>0</v>
      </c>
      <c r="P476" s="141">
        <v>0</v>
      </c>
    </row>
    <row r="477" spans="1:16" ht="12.75">
      <c r="A477" s="141">
        <v>12</v>
      </c>
      <c r="B477" s="141">
        <v>1999</v>
      </c>
      <c r="C477" s="141" t="s">
        <v>441</v>
      </c>
      <c r="D477" s="141">
        <v>0</v>
      </c>
      <c r="E477" s="141">
        <v>0</v>
      </c>
      <c r="F477" s="141">
        <v>0</v>
      </c>
      <c r="G477" s="141">
        <v>0</v>
      </c>
      <c r="H477" s="141">
        <v>0</v>
      </c>
      <c r="I477" s="141">
        <v>0</v>
      </c>
      <c r="J477" s="141">
        <v>0</v>
      </c>
      <c r="K477" s="141">
        <v>0</v>
      </c>
      <c r="L477" s="141">
        <v>0</v>
      </c>
      <c r="M477" s="141">
        <v>0</v>
      </c>
      <c r="N477" s="141">
        <v>0</v>
      </c>
      <c r="O477" s="141">
        <v>0</v>
      </c>
      <c r="P477" s="141">
        <v>0</v>
      </c>
    </row>
    <row r="478" spans="1:16" ht="12.75">
      <c r="A478" s="141">
        <v>10</v>
      </c>
      <c r="B478" s="141">
        <v>1999</v>
      </c>
      <c r="C478" s="141" t="s">
        <v>442</v>
      </c>
      <c r="D478" s="141">
        <v>0</v>
      </c>
      <c r="E478" s="141">
        <v>0</v>
      </c>
      <c r="F478" s="141">
        <v>0</v>
      </c>
      <c r="G478" s="141">
        <v>0</v>
      </c>
      <c r="H478" s="141">
        <v>0</v>
      </c>
      <c r="I478" s="141">
        <v>0</v>
      </c>
      <c r="J478" s="141">
        <v>0</v>
      </c>
      <c r="K478" s="141">
        <v>0</v>
      </c>
      <c r="L478" s="141">
        <v>0</v>
      </c>
      <c r="M478" s="141">
        <v>0</v>
      </c>
      <c r="N478" s="141">
        <v>0</v>
      </c>
      <c r="O478" s="141">
        <v>0</v>
      </c>
      <c r="P478" s="141">
        <v>0</v>
      </c>
    </row>
    <row r="479" spans="1:16" ht="12.75">
      <c r="A479" s="141">
        <v>10</v>
      </c>
      <c r="B479" s="141">
        <v>1999</v>
      </c>
      <c r="C479" s="141" t="s">
        <v>443</v>
      </c>
      <c r="D479" s="141">
        <v>0</v>
      </c>
      <c r="E479" s="141">
        <v>0</v>
      </c>
      <c r="F479" s="141">
        <v>0</v>
      </c>
      <c r="G479" s="141">
        <v>0</v>
      </c>
      <c r="H479" s="141">
        <v>0</v>
      </c>
      <c r="I479" s="141">
        <v>0</v>
      </c>
      <c r="J479" s="141">
        <v>0</v>
      </c>
      <c r="K479" s="141">
        <v>0</v>
      </c>
      <c r="L479" s="141">
        <v>0</v>
      </c>
      <c r="M479" s="141">
        <v>0</v>
      </c>
      <c r="N479" s="141">
        <v>0</v>
      </c>
      <c r="O479" s="141">
        <v>0</v>
      </c>
      <c r="P479" s="141">
        <v>0</v>
      </c>
    </row>
    <row r="480" spans="1:16" ht="12.75">
      <c r="A480" s="141">
        <v>10</v>
      </c>
      <c r="B480" s="141">
        <v>1999</v>
      </c>
      <c r="C480" s="141" t="s">
        <v>444</v>
      </c>
      <c r="D480" s="141">
        <v>0</v>
      </c>
      <c r="E480" s="141">
        <v>0</v>
      </c>
      <c r="F480" s="141">
        <v>0</v>
      </c>
      <c r="G480" s="141">
        <v>0</v>
      </c>
      <c r="H480" s="141">
        <v>0</v>
      </c>
      <c r="I480" s="141">
        <v>0</v>
      </c>
      <c r="J480" s="141">
        <v>0</v>
      </c>
      <c r="K480" s="141">
        <v>0</v>
      </c>
      <c r="L480" s="141">
        <v>0</v>
      </c>
      <c r="M480" s="141">
        <v>0</v>
      </c>
      <c r="N480" s="141">
        <v>0</v>
      </c>
      <c r="O480" s="141">
        <v>0</v>
      </c>
      <c r="P480" s="141">
        <v>0</v>
      </c>
    </row>
    <row r="481" spans="1:16" ht="12.75">
      <c r="A481" s="141">
        <v>10</v>
      </c>
      <c r="B481" s="141">
        <v>1999</v>
      </c>
      <c r="C481" s="141" t="s">
        <v>445</v>
      </c>
      <c r="D481" s="141">
        <v>0</v>
      </c>
      <c r="E481" s="141">
        <v>0</v>
      </c>
      <c r="F481" s="141">
        <v>0</v>
      </c>
      <c r="G481" s="141">
        <v>0</v>
      </c>
      <c r="H481" s="141">
        <v>0</v>
      </c>
      <c r="I481" s="141">
        <v>0</v>
      </c>
      <c r="J481" s="141">
        <v>0</v>
      </c>
      <c r="K481" s="141">
        <v>0</v>
      </c>
      <c r="L481" s="141">
        <v>0</v>
      </c>
      <c r="M481" s="141">
        <v>0</v>
      </c>
      <c r="N481" s="141">
        <v>0</v>
      </c>
      <c r="O481" s="141">
        <v>0</v>
      </c>
      <c r="P481" s="141">
        <v>0</v>
      </c>
    </row>
    <row r="482" spans="1:16" ht="12.75">
      <c r="A482" s="141">
        <v>10</v>
      </c>
      <c r="B482" s="141">
        <v>1999</v>
      </c>
      <c r="C482" s="141" t="s">
        <v>446</v>
      </c>
      <c r="D482" s="141">
        <v>0</v>
      </c>
      <c r="E482" s="141">
        <v>0</v>
      </c>
      <c r="F482" s="141">
        <v>0</v>
      </c>
      <c r="G482" s="141">
        <v>0</v>
      </c>
      <c r="H482" s="141">
        <v>0</v>
      </c>
      <c r="I482" s="141">
        <v>0</v>
      </c>
      <c r="J482" s="141">
        <v>0</v>
      </c>
      <c r="K482" s="141">
        <v>0</v>
      </c>
      <c r="L482" s="141">
        <v>0</v>
      </c>
      <c r="M482" s="141">
        <v>0</v>
      </c>
      <c r="N482" s="141">
        <v>0</v>
      </c>
      <c r="O482" s="141">
        <v>0</v>
      </c>
      <c r="P482" s="141">
        <v>0</v>
      </c>
    </row>
    <row r="483" spans="1:16" ht="12.75">
      <c r="A483" s="141">
        <v>10</v>
      </c>
      <c r="B483" s="141">
        <v>1999</v>
      </c>
      <c r="C483" s="141" t="s">
        <v>447</v>
      </c>
      <c r="D483" s="141">
        <v>0</v>
      </c>
      <c r="E483" s="141">
        <v>0</v>
      </c>
      <c r="F483" s="141">
        <v>0</v>
      </c>
      <c r="G483" s="141">
        <v>0</v>
      </c>
      <c r="H483" s="141">
        <v>0</v>
      </c>
      <c r="I483" s="141">
        <v>0</v>
      </c>
      <c r="J483" s="141">
        <v>0</v>
      </c>
      <c r="K483" s="141">
        <v>0</v>
      </c>
      <c r="L483" s="141">
        <v>0</v>
      </c>
      <c r="M483" s="141">
        <v>0</v>
      </c>
      <c r="N483" s="141">
        <v>0</v>
      </c>
      <c r="O483" s="141">
        <v>0</v>
      </c>
      <c r="P483" s="141">
        <v>0</v>
      </c>
    </row>
    <row r="484" spans="1:16" ht="12.75">
      <c r="A484" s="141">
        <v>10</v>
      </c>
      <c r="B484" s="141">
        <v>1999</v>
      </c>
      <c r="C484" s="141" t="s">
        <v>448</v>
      </c>
      <c r="D484" s="141">
        <v>0</v>
      </c>
      <c r="E484" s="141">
        <v>0</v>
      </c>
      <c r="F484" s="141">
        <v>0</v>
      </c>
      <c r="G484" s="141">
        <v>0</v>
      </c>
      <c r="H484" s="141">
        <v>0</v>
      </c>
      <c r="I484" s="141">
        <v>0</v>
      </c>
      <c r="J484" s="141">
        <v>0</v>
      </c>
      <c r="K484" s="141">
        <v>0</v>
      </c>
      <c r="L484" s="141">
        <v>0</v>
      </c>
      <c r="M484" s="141">
        <v>0</v>
      </c>
      <c r="N484" s="141">
        <v>0</v>
      </c>
      <c r="O484" s="141">
        <v>0</v>
      </c>
      <c r="P484" s="141">
        <v>0</v>
      </c>
    </row>
    <row r="485" spans="1:16" ht="12.75">
      <c r="A485" s="141">
        <v>10</v>
      </c>
      <c r="B485" s="141">
        <v>1999</v>
      </c>
      <c r="C485" s="141" t="s">
        <v>449</v>
      </c>
      <c r="D485" s="141">
        <v>0</v>
      </c>
      <c r="E485" s="141">
        <v>0</v>
      </c>
      <c r="F485" s="141">
        <v>0</v>
      </c>
      <c r="G485" s="141">
        <v>0</v>
      </c>
      <c r="H485" s="141">
        <v>0</v>
      </c>
      <c r="I485" s="141">
        <v>0</v>
      </c>
      <c r="J485" s="141">
        <v>0</v>
      </c>
      <c r="K485" s="141">
        <v>0</v>
      </c>
      <c r="L485" s="141">
        <v>0</v>
      </c>
      <c r="M485" s="141">
        <v>0</v>
      </c>
      <c r="N485" s="141">
        <v>0</v>
      </c>
      <c r="O485" s="141">
        <v>0</v>
      </c>
      <c r="P485" s="141">
        <v>0</v>
      </c>
    </row>
    <row r="486" spans="1:16" ht="12.75">
      <c r="A486" s="141">
        <v>10</v>
      </c>
      <c r="B486" s="141">
        <v>1999</v>
      </c>
      <c r="C486" s="141" t="s">
        <v>450</v>
      </c>
      <c r="D486" s="141">
        <v>0</v>
      </c>
      <c r="E486" s="141">
        <v>0</v>
      </c>
      <c r="F486" s="141">
        <v>0</v>
      </c>
      <c r="G486" s="141">
        <v>0</v>
      </c>
      <c r="H486" s="141">
        <v>0</v>
      </c>
      <c r="I486" s="141">
        <v>0</v>
      </c>
      <c r="J486" s="141">
        <v>0</v>
      </c>
      <c r="K486" s="141">
        <v>0</v>
      </c>
      <c r="L486" s="141">
        <v>0</v>
      </c>
      <c r="M486" s="141">
        <v>0</v>
      </c>
      <c r="N486" s="141">
        <v>0</v>
      </c>
      <c r="O486" s="141">
        <v>0</v>
      </c>
      <c r="P486" s="141">
        <v>0</v>
      </c>
    </row>
    <row r="487" spans="1:16" ht="12.75">
      <c r="A487" s="141">
        <v>10</v>
      </c>
      <c r="B487" s="141">
        <v>1999</v>
      </c>
      <c r="C487" s="141" t="s">
        <v>361</v>
      </c>
      <c r="D487" s="141">
        <v>0</v>
      </c>
      <c r="E487" s="141">
        <v>0</v>
      </c>
      <c r="F487" s="141">
        <v>0</v>
      </c>
      <c r="G487" s="141">
        <v>0</v>
      </c>
      <c r="H487" s="141">
        <v>0</v>
      </c>
      <c r="I487" s="141">
        <v>0</v>
      </c>
      <c r="J487" s="141">
        <v>0</v>
      </c>
      <c r="K487" s="141">
        <v>0</v>
      </c>
      <c r="L487" s="141">
        <v>0</v>
      </c>
      <c r="M487" s="141">
        <v>0</v>
      </c>
      <c r="N487" s="141">
        <v>0</v>
      </c>
      <c r="O487" s="141">
        <v>0</v>
      </c>
      <c r="P487" s="141">
        <v>0</v>
      </c>
    </row>
    <row r="488" spans="1:16" ht="12.75">
      <c r="A488" s="141">
        <v>10</v>
      </c>
      <c r="B488" s="141">
        <v>1999</v>
      </c>
      <c r="C488" s="141" t="s">
        <v>362</v>
      </c>
      <c r="D488" s="141">
        <v>0</v>
      </c>
      <c r="E488" s="141">
        <v>0</v>
      </c>
      <c r="F488" s="141">
        <v>0</v>
      </c>
      <c r="G488" s="141">
        <v>0</v>
      </c>
      <c r="H488" s="141">
        <v>0</v>
      </c>
      <c r="I488" s="141">
        <v>0</v>
      </c>
      <c r="J488" s="141">
        <v>0</v>
      </c>
      <c r="K488" s="141">
        <v>0</v>
      </c>
      <c r="L488" s="141">
        <v>0</v>
      </c>
      <c r="M488" s="141">
        <v>0</v>
      </c>
      <c r="N488" s="141">
        <v>0</v>
      </c>
      <c r="O488" s="141">
        <v>0</v>
      </c>
      <c r="P488" s="141">
        <v>0</v>
      </c>
    </row>
    <row r="489" spans="1:16" ht="12.75">
      <c r="A489" s="141">
        <v>10</v>
      </c>
      <c r="B489" s="141">
        <v>1999</v>
      </c>
      <c r="C489" s="141" t="s">
        <v>363</v>
      </c>
      <c r="D489" s="141">
        <v>0</v>
      </c>
      <c r="E489" s="141">
        <v>0</v>
      </c>
      <c r="F489" s="141">
        <v>0</v>
      </c>
      <c r="G489" s="141">
        <v>0</v>
      </c>
      <c r="H489" s="141">
        <v>0</v>
      </c>
      <c r="I489" s="141">
        <v>0</v>
      </c>
      <c r="J489" s="141">
        <v>0</v>
      </c>
      <c r="K489" s="141">
        <v>0</v>
      </c>
      <c r="L489" s="141">
        <v>0</v>
      </c>
      <c r="M489" s="141">
        <v>0</v>
      </c>
      <c r="N489" s="141">
        <v>0</v>
      </c>
      <c r="O489" s="141">
        <v>0</v>
      </c>
      <c r="P489" s="141">
        <v>0</v>
      </c>
    </row>
    <row r="490" spans="1:16" ht="12.75">
      <c r="A490" s="141">
        <v>10</v>
      </c>
      <c r="B490" s="141">
        <v>1999</v>
      </c>
      <c r="C490" s="141" t="s">
        <v>364</v>
      </c>
      <c r="D490" s="141">
        <v>0</v>
      </c>
      <c r="E490" s="141">
        <v>0</v>
      </c>
      <c r="F490" s="141">
        <v>0</v>
      </c>
      <c r="G490" s="141">
        <v>0</v>
      </c>
      <c r="H490" s="141">
        <v>0</v>
      </c>
      <c r="I490" s="141">
        <v>0</v>
      </c>
      <c r="J490" s="141">
        <v>0</v>
      </c>
      <c r="K490" s="141">
        <v>0</v>
      </c>
      <c r="L490" s="141">
        <v>0</v>
      </c>
      <c r="M490" s="141">
        <v>0</v>
      </c>
      <c r="N490" s="141">
        <v>0</v>
      </c>
      <c r="O490" s="141">
        <v>0</v>
      </c>
      <c r="P490" s="141">
        <v>0</v>
      </c>
    </row>
    <row r="491" spans="1:16" ht="12.75">
      <c r="A491" s="141">
        <v>10</v>
      </c>
      <c r="B491" s="141">
        <v>1999</v>
      </c>
      <c r="C491" s="141" t="s">
        <v>365</v>
      </c>
      <c r="D491" s="141">
        <v>0</v>
      </c>
      <c r="E491" s="141">
        <v>0</v>
      </c>
      <c r="F491" s="141">
        <v>0</v>
      </c>
      <c r="G491" s="141">
        <v>0</v>
      </c>
      <c r="H491" s="141">
        <v>0</v>
      </c>
      <c r="I491" s="141">
        <v>0</v>
      </c>
      <c r="J491" s="141">
        <v>0</v>
      </c>
      <c r="K491" s="141">
        <v>0</v>
      </c>
      <c r="L491" s="141">
        <v>0</v>
      </c>
      <c r="M491" s="141">
        <v>0</v>
      </c>
      <c r="N491" s="141">
        <v>0</v>
      </c>
      <c r="O491" s="141">
        <v>0</v>
      </c>
      <c r="P491" s="141">
        <v>0</v>
      </c>
    </row>
    <row r="492" spans="1:16" ht="12.75">
      <c r="A492" s="141">
        <v>10</v>
      </c>
      <c r="B492" s="141">
        <v>1999</v>
      </c>
      <c r="C492" s="141" t="s">
        <v>366</v>
      </c>
      <c r="D492" s="141">
        <v>0</v>
      </c>
      <c r="E492" s="141">
        <v>0</v>
      </c>
      <c r="F492" s="141">
        <v>0</v>
      </c>
      <c r="G492" s="141">
        <v>0</v>
      </c>
      <c r="H492" s="141">
        <v>0</v>
      </c>
      <c r="I492" s="141">
        <v>0</v>
      </c>
      <c r="J492" s="141">
        <v>0</v>
      </c>
      <c r="K492" s="141">
        <v>0</v>
      </c>
      <c r="L492" s="141">
        <v>0</v>
      </c>
      <c r="M492" s="141">
        <v>0</v>
      </c>
      <c r="N492" s="141">
        <v>0</v>
      </c>
      <c r="O492" s="141">
        <v>0</v>
      </c>
      <c r="P492" s="141">
        <v>0</v>
      </c>
    </row>
    <row r="493" spans="1:16" ht="12.75">
      <c r="A493" s="141">
        <v>10</v>
      </c>
      <c r="B493" s="141">
        <v>1999</v>
      </c>
      <c r="C493" s="141" t="s">
        <v>367</v>
      </c>
      <c r="D493" s="141">
        <v>0</v>
      </c>
      <c r="E493" s="141">
        <v>0</v>
      </c>
      <c r="F493" s="141">
        <v>0</v>
      </c>
      <c r="G493" s="141">
        <v>0</v>
      </c>
      <c r="H493" s="141">
        <v>0</v>
      </c>
      <c r="I493" s="141">
        <v>0</v>
      </c>
      <c r="J493" s="141">
        <v>0</v>
      </c>
      <c r="K493" s="141">
        <v>0</v>
      </c>
      <c r="L493" s="141">
        <v>0</v>
      </c>
      <c r="M493" s="141">
        <v>0</v>
      </c>
      <c r="N493" s="141">
        <v>0</v>
      </c>
      <c r="O493" s="141">
        <v>0</v>
      </c>
      <c r="P493" s="141">
        <v>0</v>
      </c>
    </row>
    <row r="494" spans="1:16" ht="12.75">
      <c r="A494" s="141">
        <v>10</v>
      </c>
      <c r="B494" s="141">
        <v>1999</v>
      </c>
      <c r="C494" s="141" t="s">
        <v>368</v>
      </c>
      <c r="D494" s="141">
        <v>0</v>
      </c>
      <c r="E494" s="141">
        <v>0</v>
      </c>
      <c r="F494" s="141">
        <v>0</v>
      </c>
      <c r="G494" s="141">
        <v>0</v>
      </c>
      <c r="H494" s="141">
        <v>0</v>
      </c>
      <c r="I494" s="141">
        <v>0</v>
      </c>
      <c r="J494" s="141">
        <v>0</v>
      </c>
      <c r="K494" s="141">
        <v>0</v>
      </c>
      <c r="L494" s="141">
        <v>0</v>
      </c>
      <c r="M494" s="141">
        <v>0</v>
      </c>
      <c r="N494" s="141">
        <v>0</v>
      </c>
      <c r="O494" s="141">
        <v>0</v>
      </c>
      <c r="P494" s="141">
        <v>0</v>
      </c>
    </row>
    <row r="495" spans="1:16" ht="12.75">
      <c r="A495" s="141">
        <v>10</v>
      </c>
      <c r="B495" s="141">
        <v>1999</v>
      </c>
      <c r="C495" s="141" t="s">
        <v>369</v>
      </c>
      <c r="D495" s="141">
        <v>0</v>
      </c>
      <c r="E495" s="141">
        <v>0</v>
      </c>
      <c r="F495" s="141">
        <v>0</v>
      </c>
      <c r="G495" s="141">
        <v>0</v>
      </c>
      <c r="H495" s="141">
        <v>0</v>
      </c>
      <c r="I495" s="141">
        <v>0</v>
      </c>
      <c r="J495" s="141">
        <v>0</v>
      </c>
      <c r="K495" s="141">
        <v>0</v>
      </c>
      <c r="L495" s="141">
        <v>0</v>
      </c>
      <c r="M495" s="141">
        <v>0</v>
      </c>
      <c r="N495" s="141">
        <v>0</v>
      </c>
      <c r="O495" s="141">
        <v>0</v>
      </c>
      <c r="P495" s="141">
        <v>0</v>
      </c>
    </row>
    <row r="496" spans="1:16" ht="12.75">
      <c r="A496" s="141">
        <v>10</v>
      </c>
      <c r="B496" s="141">
        <v>1999</v>
      </c>
      <c r="C496" s="141" t="s">
        <v>370</v>
      </c>
      <c r="D496" s="141">
        <v>0</v>
      </c>
      <c r="E496" s="141">
        <v>0</v>
      </c>
      <c r="F496" s="141">
        <v>0</v>
      </c>
      <c r="G496" s="141">
        <v>0</v>
      </c>
      <c r="H496" s="141">
        <v>0</v>
      </c>
      <c r="I496" s="141">
        <v>0</v>
      </c>
      <c r="J496" s="141">
        <v>0</v>
      </c>
      <c r="K496" s="141">
        <v>0</v>
      </c>
      <c r="L496" s="141">
        <v>0</v>
      </c>
      <c r="M496" s="141">
        <v>0</v>
      </c>
      <c r="N496" s="141">
        <v>0</v>
      </c>
      <c r="O496" s="141">
        <v>0</v>
      </c>
      <c r="P496" s="141">
        <v>0</v>
      </c>
    </row>
    <row r="497" spans="1:16" ht="12.75">
      <c r="A497" s="141">
        <v>10</v>
      </c>
      <c r="B497" s="141">
        <v>1999</v>
      </c>
      <c r="C497" s="141" t="s">
        <v>371</v>
      </c>
      <c r="D497" s="141">
        <v>0</v>
      </c>
      <c r="E497" s="141">
        <v>0</v>
      </c>
      <c r="F497" s="141">
        <v>0</v>
      </c>
      <c r="G497" s="141">
        <v>0</v>
      </c>
      <c r="H497" s="141">
        <v>0</v>
      </c>
      <c r="I497" s="141">
        <v>0</v>
      </c>
      <c r="J497" s="141">
        <v>0</v>
      </c>
      <c r="K497" s="141">
        <v>0</v>
      </c>
      <c r="L497" s="141">
        <v>0</v>
      </c>
      <c r="M497" s="141">
        <v>0</v>
      </c>
      <c r="N497" s="141">
        <v>0</v>
      </c>
      <c r="O497" s="141">
        <v>0</v>
      </c>
      <c r="P497" s="141">
        <v>0</v>
      </c>
    </row>
    <row r="498" spans="1:16" ht="12.75">
      <c r="A498" s="141">
        <v>10</v>
      </c>
      <c r="B498" s="141">
        <v>1999</v>
      </c>
      <c r="C498" s="141" t="s">
        <v>372</v>
      </c>
      <c r="D498" s="141">
        <v>0</v>
      </c>
      <c r="E498" s="141">
        <v>0</v>
      </c>
      <c r="F498" s="141">
        <v>0</v>
      </c>
      <c r="G498" s="141">
        <v>0</v>
      </c>
      <c r="H498" s="141">
        <v>0</v>
      </c>
      <c r="I498" s="141">
        <v>0</v>
      </c>
      <c r="J498" s="141">
        <v>0</v>
      </c>
      <c r="K498" s="141">
        <v>0</v>
      </c>
      <c r="L498" s="141">
        <v>0</v>
      </c>
      <c r="M498" s="141">
        <v>0</v>
      </c>
      <c r="N498" s="141">
        <v>0</v>
      </c>
      <c r="O498" s="141">
        <v>0</v>
      </c>
      <c r="P498" s="141">
        <v>0</v>
      </c>
    </row>
    <row r="499" spans="1:16" ht="12.75">
      <c r="A499" s="141">
        <v>10</v>
      </c>
      <c r="B499" s="141">
        <v>1999</v>
      </c>
      <c r="C499" s="141" t="s">
        <v>373</v>
      </c>
      <c r="D499" s="141">
        <v>0</v>
      </c>
      <c r="E499" s="141">
        <v>0</v>
      </c>
      <c r="F499" s="141">
        <v>0</v>
      </c>
      <c r="G499" s="141">
        <v>0</v>
      </c>
      <c r="H499" s="141">
        <v>0</v>
      </c>
      <c r="I499" s="141">
        <v>0</v>
      </c>
      <c r="J499" s="141">
        <v>0</v>
      </c>
      <c r="K499" s="141">
        <v>0</v>
      </c>
      <c r="L499" s="141">
        <v>0</v>
      </c>
      <c r="M499" s="141">
        <v>0</v>
      </c>
      <c r="N499" s="141">
        <v>0</v>
      </c>
      <c r="O499" s="141">
        <v>0</v>
      </c>
      <c r="P499" s="141">
        <v>0</v>
      </c>
    </row>
    <row r="500" spans="1:16" ht="12.75">
      <c r="A500" s="141">
        <v>10</v>
      </c>
      <c r="B500" s="141">
        <v>1999</v>
      </c>
      <c r="C500" s="141" t="s">
        <v>374</v>
      </c>
      <c r="D500" s="141">
        <v>0</v>
      </c>
      <c r="E500" s="141">
        <v>0</v>
      </c>
      <c r="F500" s="141">
        <v>0</v>
      </c>
      <c r="G500" s="141">
        <v>0</v>
      </c>
      <c r="H500" s="141">
        <v>0</v>
      </c>
      <c r="I500" s="141">
        <v>0</v>
      </c>
      <c r="J500" s="141">
        <v>0</v>
      </c>
      <c r="K500" s="141">
        <v>0</v>
      </c>
      <c r="L500" s="141">
        <v>0</v>
      </c>
      <c r="M500" s="141">
        <v>0</v>
      </c>
      <c r="N500" s="141">
        <v>0</v>
      </c>
      <c r="O500" s="141">
        <v>0</v>
      </c>
      <c r="P500" s="141">
        <v>0</v>
      </c>
    </row>
    <row r="501" spans="1:16" ht="12.75">
      <c r="A501" s="141">
        <v>10</v>
      </c>
      <c r="B501" s="141">
        <v>1999</v>
      </c>
      <c r="C501" s="141" t="s">
        <v>375</v>
      </c>
      <c r="D501" s="141">
        <v>0</v>
      </c>
      <c r="E501" s="141">
        <v>0</v>
      </c>
      <c r="F501" s="141">
        <v>0</v>
      </c>
      <c r="G501" s="141">
        <v>0</v>
      </c>
      <c r="H501" s="141">
        <v>0</v>
      </c>
      <c r="I501" s="141">
        <v>0</v>
      </c>
      <c r="J501" s="141">
        <v>0</v>
      </c>
      <c r="K501" s="141">
        <v>0</v>
      </c>
      <c r="L501" s="141">
        <v>0</v>
      </c>
      <c r="M501" s="141">
        <v>0</v>
      </c>
      <c r="N501" s="141">
        <v>0</v>
      </c>
      <c r="O501" s="141">
        <v>0</v>
      </c>
      <c r="P501" s="141">
        <v>0</v>
      </c>
    </row>
    <row r="502" spans="1:16" ht="12.75">
      <c r="A502" s="141">
        <v>10</v>
      </c>
      <c r="B502" s="141">
        <v>1999</v>
      </c>
      <c r="C502" s="141" t="s">
        <v>376</v>
      </c>
      <c r="D502" s="141">
        <v>0</v>
      </c>
      <c r="E502" s="141">
        <v>0</v>
      </c>
      <c r="F502" s="141">
        <v>0</v>
      </c>
      <c r="G502" s="141">
        <v>0</v>
      </c>
      <c r="H502" s="141">
        <v>0</v>
      </c>
      <c r="I502" s="141">
        <v>0</v>
      </c>
      <c r="J502" s="141">
        <v>0</v>
      </c>
      <c r="K502" s="141">
        <v>0</v>
      </c>
      <c r="L502" s="141">
        <v>0</v>
      </c>
      <c r="M502" s="141">
        <v>0</v>
      </c>
      <c r="N502" s="141">
        <v>0</v>
      </c>
      <c r="O502" s="141">
        <v>0</v>
      </c>
      <c r="P502" s="141">
        <v>0</v>
      </c>
    </row>
    <row r="503" spans="1:16" ht="12.75">
      <c r="A503" s="141">
        <v>10</v>
      </c>
      <c r="B503" s="141">
        <v>1999</v>
      </c>
      <c r="C503" s="141" t="s">
        <v>377</v>
      </c>
      <c r="D503" s="141">
        <v>0</v>
      </c>
      <c r="E503" s="141">
        <v>0</v>
      </c>
      <c r="F503" s="141">
        <v>0</v>
      </c>
      <c r="G503" s="141">
        <v>0</v>
      </c>
      <c r="H503" s="141">
        <v>0</v>
      </c>
      <c r="I503" s="141">
        <v>0</v>
      </c>
      <c r="J503" s="141">
        <v>0</v>
      </c>
      <c r="K503" s="141">
        <v>0</v>
      </c>
      <c r="L503" s="141">
        <v>0</v>
      </c>
      <c r="M503" s="141">
        <v>0</v>
      </c>
      <c r="N503" s="141">
        <v>0</v>
      </c>
      <c r="O503" s="141">
        <v>0</v>
      </c>
      <c r="P503" s="141">
        <v>0</v>
      </c>
    </row>
    <row r="504" spans="1:16" ht="12.75">
      <c r="A504" s="141">
        <v>12</v>
      </c>
      <c r="B504" s="141">
        <v>1999</v>
      </c>
      <c r="C504" s="141" t="s">
        <v>378</v>
      </c>
      <c r="D504" s="141">
        <v>0</v>
      </c>
      <c r="E504" s="141">
        <v>0</v>
      </c>
      <c r="F504" s="141">
        <v>0</v>
      </c>
      <c r="G504" s="141">
        <v>0</v>
      </c>
      <c r="H504" s="141">
        <v>0</v>
      </c>
      <c r="I504" s="141">
        <v>0</v>
      </c>
      <c r="J504" s="141">
        <v>0</v>
      </c>
      <c r="K504" s="141">
        <v>0</v>
      </c>
      <c r="L504" s="141">
        <v>0</v>
      </c>
      <c r="M504" s="141">
        <v>0</v>
      </c>
      <c r="N504" s="141">
        <v>0</v>
      </c>
      <c r="O504" s="141">
        <v>0</v>
      </c>
      <c r="P504" s="141">
        <v>0</v>
      </c>
    </row>
    <row r="505" spans="1:16" ht="12.75">
      <c r="A505" s="141">
        <v>10</v>
      </c>
      <c r="B505" s="141">
        <v>1999</v>
      </c>
      <c r="C505" s="141" t="s">
        <v>379</v>
      </c>
      <c r="D505" s="141">
        <v>0</v>
      </c>
      <c r="E505" s="141">
        <v>0</v>
      </c>
      <c r="F505" s="141">
        <v>0</v>
      </c>
      <c r="G505" s="141">
        <v>0</v>
      </c>
      <c r="H505" s="141">
        <v>0</v>
      </c>
      <c r="I505" s="141">
        <v>0</v>
      </c>
      <c r="J505" s="141">
        <v>0</v>
      </c>
      <c r="K505" s="141">
        <v>0</v>
      </c>
      <c r="L505" s="141">
        <v>0</v>
      </c>
      <c r="M505" s="141">
        <v>0</v>
      </c>
      <c r="N505" s="141">
        <v>0</v>
      </c>
      <c r="O505" s="141">
        <v>0</v>
      </c>
      <c r="P505" s="141">
        <v>0</v>
      </c>
    </row>
    <row r="506" spans="1:16" ht="12.75">
      <c r="A506" s="141">
        <v>10</v>
      </c>
      <c r="B506" s="141">
        <v>1999</v>
      </c>
      <c r="C506" s="141" t="s">
        <v>380</v>
      </c>
      <c r="D506" s="141">
        <v>0</v>
      </c>
      <c r="E506" s="141">
        <v>0</v>
      </c>
      <c r="F506" s="141">
        <v>0</v>
      </c>
      <c r="G506" s="141">
        <v>0</v>
      </c>
      <c r="H506" s="141">
        <v>0</v>
      </c>
      <c r="I506" s="141">
        <v>0</v>
      </c>
      <c r="J506" s="141">
        <v>0</v>
      </c>
      <c r="K506" s="141">
        <v>0</v>
      </c>
      <c r="L506" s="141">
        <v>0</v>
      </c>
      <c r="M506" s="141">
        <v>0</v>
      </c>
      <c r="N506" s="141">
        <v>0</v>
      </c>
      <c r="O506" s="141">
        <v>0</v>
      </c>
      <c r="P506" s="141">
        <v>0</v>
      </c>
    </row>
    <row r="507" spans="1:16" ht="12.75">
      <c r="A507" s="141">
        <v>10</v>
      </c>
      <c r="B507" s="141">
        <v>1999</v>
      </c>
      <c r="C507" s="141" t="s">
        <v>381</v>
      </c>
      <c r="D507" s="141">
        <v>0</v>
      </c>
      <c r="E507" s="141">
        <v>0</v>
      </c>
      <c r="F507" s="141">
        <v>0</v>
      </c>
      <c r="G507" s="141">
        <v>0</v>
      </c>
      <c r="H507" s="141">
        <v>0</v>
      </c>
      <c r="I507" s="141">
        <v>0</v>
      </c>
      <c r="J507" s="141">
        <v>0</v>
      </c>
      <c r="K507" s="141">
        <v>0</v>
      </c>
      <c r="L507" s="141">
        <v>0</v>
      </c>
      <c r="M507" s="141">
        <v>0</v>
      </c>
      <c r="N507" s="141">
        <v>0</v>
      </c>
      <c r="O507" s="141">
        <v>0</v>
      </c>
      <c r="P507" s="141">
        <v>0</v>
      </c>
    </row>
    <row r="508" spans="1:16" ht="12.75">
      <c r="A508" s="141">
        <v>10</v>
      </c>
      <c r="B508" s="141">
        <v>1999</v>
      </c>
      <c r="C508" s="141" t="s">
        <v>382</v>
      </c>
      <c r="D508" s="141">
        <v>0</v>
      </c>
      <c r="E508" s="141">
        <v>0</v>
      </c>
      <c r="F508" s="141">
        <v>0</v>
      </c>
      <c r="G508" s="141">
        <v>0</v>
      </c>
      <c r="H508" s="141">
        <v>0</v>
      </c>
      <c r="I508" s="141">
        <v>0</v>
      </c>
      <c r="J508" s="141">
        <v>0</v>
      </c>
      <c r="K508" s="141">
        <v>0</v>
      </c>
      <c r="L508" s="141">
        <v>0</v>
      </c>
      <c r="M508" s="141">
        <v>0</v>
      </c>
      <c r="N508" s="141">
        <v>0</v>
      </c>
      <c r="O508" s="141">
        <v>0</v>
      </c>
      <c r="P508" s="141">
        <v>0</v>
      </c>
    </row>
    <row r="509" spans="1:16" ht="12.75">
      <c r="A509" s="141">
        <v>12</v>
      </c>
      <c r="B509" s="141">
        <v>1999</v>
      </c>
      <c r="C509" s="141" t="s">
        <v>383</v>
      </c>
      <c r="D509" s="141">
        <v>0</v>
      </c>
      <c r="E509" s="141">
        <v>0</v>
      </c>
      <c r="F509" s="141">
        <v>0</v>
      </c>
      <c r="G509" s="141">
        <v>0</v>
      </c>
      <c r="H509" s="141">
        <v>0</v>
      </c>
      <c r="I509" s="141">
        <v>0</v>
      </c>
      <c r="J509" s="141">
        <v>0</v>
      </c>
      <c r="K509" s="141">
        <v>0</v>
      </c>
      <c r="L509" s="141">
        <v>0</v>
      </c>
      <c r="M509" s="141">
        <v>0</v>
      </c>
      <c r="N509" s="141">
        <v>0</v>
      </c>
      <c r="O509" s="141">
        <v>0</v>
      </c>
      <c r="P509" s="141">
        <v>0</v>
      </c>
    </row>
    <row r="510" spans="1:16" ht="12.75">
      <c r="A510" s="141">
        <v>11</v>
      </c>
      <c r="B510" s="141">
        <v>1999</v>
      </c>
      <c r="C510" s="141" t="s">
        <v>429</v>
      </c>
      <c r="D510" s="141">
        <v>0</v>
      </c>
      <c r="E510" s="141">
        <v>0</v>
      </c>
      <c r="F510" s="141">
        <v>0</v>
      </c>
      <c r="G510" s="141">
        <v>0</v>
      </c>
      <c r="H510" s="141">
        <v>0</v>
      </c>
      <c r="I510" s="141">
        <v>0</v>
      </c>
      <c r="J510" s="141">
        <v>0</v>
      </c>
      <c r="K510" s="141">
        <v>0</v>
      </c>
      <c r="L510" s="141">
        <v>0</v>
      </c>
      <c r="M510" s="141">
        <v>0</v>
      </c>
      <c r="N510" s="141">
        <v>0</v>
      </c>
      <c r="O510" s="141">
        <v>0</v>
      </c>
      <c r="P510" s="141">
        <v>0</v>
      </c>
    </row>
    <row r="511" spans="1:16" ht="12.75">
      <c r="A511" s="141">
        <v>10</v>
      </c>
      <c r="B511" s="141">
        <v>1999</v>
      </c>
      <c r="C511" s="141" t="s">
        <v>430</v>
      </c>
      <c r="D511" s="141">
        <v>0</v>
      </c>
      <c r="E511" s="141">
        <v>0</v>
      </c>
      <c r="F511" s="141">
        <v>0</v>
      </c>
      <c r="G511" s="141">
        <v>0</v>
      </c>
      <c r="H511" s="141">
        <v>0</v>
      </c>
      <c r="I511" s="141">
        <v>0</v>
      </c>
      <c r="J511" s="141">
        <v>0</v>
      </c>
      <c r="K511" s="141">
        <v>0</v>
      </c>
      <c r="L511" s="141">
        <v>0</v>
      </c>
      <c r="M511" s="141">
        <v>0</v>
      </c>
      <c r="N511" s="141">
        <v>0</v>
      </c>
      <c r="O511" s="141">
        <v>0</v>
      </c>
      <c r="P511" s="141">
        <v>0</v>
      </c>
    </row>
    <row r="512" spans="1:16" ht="12.75">
      <c r="A512" s="141">
        <v>10</v>
      </c>
      <c r="B512" s="141">
        <v>1999</v>
      </c>
      <c r="C512" s="141" t="s">
        <v>433</v>
      </c>
      <c r="D512" s="141">
        <v>0</v>
      </c>
      <c r="E512" s="141">
        <v>0</v>
      </c>
      <c r="F512" s="141">
        <v>0</v>
      </c>
      <c r="G512" s="141">
        <v>0</v>
      </c>
      <c r="H512" s="141">
        <v>0</v>
      </c>
      <c r="I512" s="141">
        <v>0</v>
      </c>
      <c r="J512" s="141">
        <v>0</v>
      </c>
      <c r="K512" s="141">
        <v>0</v>
      </c>
      <c r="L512" s="141">
        <v>0</v>
      </c>
      <c r="M512" s="141">
        <v>0</v>
      </c>
      <c r="N512" s="141">
        <v>0</v>
      </c>
      <c r="O512" s="141">
        <v>0</v>
      </c>
      <c r="P512" s="141">
        <v>0</v>
      </c>
    </row>
    <row r="513" spans="1:16" ht="12.75">
      <c r="A513" s="141">
        <v>10</v>
      </c>
      <c r="B513" s="141">
        <v>1999</v>
      </c>
      <c r="C513" s="141" t="s">
        <v>434</v>
      </c>
      <c r="D513" s="141">
        <v>0</v>
      </c>
      <c r="E513" s="141">
        <v>0</v>
      </c>
      <c r="F513" s="141">
        <v>0</v>
      </c>
      <c r="G513" s="141">
        <v>0</v>
      </c>
      <c r="H513" s="141">
        <v>0</v>
      </c>
      <c r="I513" s="141">
        <v>0</v>
      </c>
      <c r="J513" s="141">
        <v>0</v>
      </c>
      <c r="K513" s="141">
        <v>0</v>
      </c>
      <c r="L513" s="141">
        <v>0</v>
      </c>
      <c r="M513" s="141">
        <v>0</v>
      </c>
      <c r="N513" s="141">
        <v>0</v>
      </c>
      <c r="O513" s="141">
        <v>0</v>
      </c>
      <c r="P513" s="141">
        <v>0</v>
      </c>
    </row>
    <row r="514" spans="1:16" ht="12.75">
      <c r="A514" s="141">
        <v>10</v>
      </c>
      <c r="B514" s="141">
        <v>1999</v>
      </c>
      <c r="C514" s="141" t="s">
        <v>435</v>
      </c>
      <c r="D514" s="141">
        <v>0</v>
      </c>
      <c r="E514" s="141">
        <v>0</v>
      </c>
      <c r="F514" s="141">
        <v>0</v>
      </c>
      <c r="G514" s="141">
        <v>0</v>
      </c>
      <c r="H514" s="141">
        <v>0</v>
      </c>
      <c r="I514" s="141">
        <v>0</v>
      </c>
      <c r="J514" s="141">
        <v>0</v>
      </c>
      <c r="K514" s="141">
        <v>0</v>
      </c>
      <c r="L514" s="141">
        <v>0</v>
      </c>
      <c r="M514" s="141">
        <v>0</v>
      </c>
      <c r="N514" s="141">
        <v>0</v>
      </c>
      <c r="O514" s="141">
        <v>0</v>
      </c>
      <c r="P514" s="141">
        <v>0</v>
      </c>
    </row>
    <row r="515" spans="1:16" ht="12.75">
      <c r="A515" s="141">
        <v>10</v>
      </c>
      <c r="B515" s="141">
        <v>1999</v>
      </c>
      <c r="C515" s="141" t="s">
        <v>436</v>
      </c>
      <c r="D515" s="141">
        <v>0</v>
      </c>
      <c r="E515" s="141">
        <v>0</v>
      </c>
      <c r="F515" s="141">
        <v>0</v>
      </c>
      <c r="G515" s="141">
        <v>0</v>
      </c>
      <c r="H515" s="141">
        <v>0</v>
      </c>
      <c r="I515" s="141">
        <v>0</v>
      </c>
      <c r="J515" s="141">
        <v>0</v>
      </c>
      <c r="K515" s="141">
        <v>0</v>
      </c>
      <c r="L515" s="141">
        <v>0</v>
      </c>
      <c r="M515" s="141">
        <v>0</v>
      </c>
      <c r="N515" s="141">
        <v>0</v>
      </c>
      <c r="O515" s="141">
        <v>0</v>
      </c>
      <c r="P515" s="141">
        <v>0</v>
      </c>
    </row>
    <row r="516" spans="1:16" ht="12.75">
      <c r="A516" s="141">
        <v>10</v>
      </c>
      <c r="B516" s="141">
        <v>1999</v>
      </c>
      <c r="C516" s="141" t="s">
        <v>437</v>
      </c>
      <c r="D516" s="141">
        <v>0</v>
      </c>
      <c r="E516" s="141">
        <v>0</v>
      </c>
      <c r="F516" s="141">
        <v>0</v>
      </c>
      <c r="G516" s="141">
        <v>0</v>
      </c>
      <c r="H516" s="141">
        <v>0</v>
      </c>
      <c r="I516" s="141">
        <v>0</v>
      </c>
      <c r="J516" s="141">
        <v>0</v>
      </c>
      <c r="K516" s="141">
        <v>0</v>
      </c>
      <c r="L516" s="141">
        <v>0</v>
      </c>
      <c r="M516" s="141">
        <v>0</v>
      </c>
      <c r="N516" s="141">
        <v>0</v>
      </c>
      <c r="O516" s="141">
        <v>0</v>
      </c>
      <c r="P516" s="141">
        <v>0</v>
      </c>
    </row>
    <row r="517" spans="1:16" ht="12.75">
      <c r="A517" s="141">
        <v>10</v>
      </c>
      <c r="B517" s="141">
        <v>1999</v>
      </c>
      <c r="C517" s="141" t="s">
        <v>544</v>
      </c>
      <c r="D517" s="141">
        <v>0</v>
      </c>
      <c r="E517" s="141">
        <v>0</v>
      </c>
      <c r="F517" s="141">
        <v>0</v>
      </c>
      <c r="G517" s="141">
        <v>0</v>
      </c>
      <c r="H517" s="141">
        <v>0</v>
      </c>
      <c r="I517" s="141">
        <v>0</v>
      </c>
      <c r="J517" s="141">
        <v>0</v>
      </c>
      <c r="K517" s="141">
        <v>0</v>
      </c>
      <c r="L517" s="141">
        <v>0</v>
      </c>
      <c r="M517" s="141">
        <v>0</v>
      </c>
      <c r="N517" s="141">
        <v>0</v>
      </c>
      <c r="O517" s="141">
        <v>0</v>
      </c>
      <c r="P517" s="141">
        <v>0</v>
      </c>
    </row>
    <row r="518" spans="1:16" ht="12.75">
      <c r="A518" s="141">
        <v>10</v>
      </c>
      <c r="B518" s="141">
        <v>1999</v>
      </c>
      <c r="C518" s="141" t="s">
        <v>438</v>
      </c>
      <c r="D518" s="141">
        <v>0</v>
      </c>
      <c r="E518" s="141">
        <v>0</v>
      </c>
      <c r="F518" s="141">
        <v>0</v>
      </c>
      <c r="G518" s="141">
        <v>0</v>
      </c>
      <c r="H518" s="141">
        <v>0</v>
      </c>
      <c r="I518" s="141">
        <v>0</v>
      </c>
      <c r="J518" s="141">
        <v>0</v>
      </c>
      <c r="K518" s="141">
        <v>0</v>
      </c>
      <c r="L518" s="141">
        <v>0</v>
      </c>
      <c r="M518" s="141">
        <v>0</v>
      </c>
      <c r="N518" s="141">
        <v>0</v>
      </c>
      <c r="O518" s="141">
        <v>0</v>
      </c>
      <c r="P518" s="141">
        <v>0</v>
      </c>
    </row>
    <row r="519" spans="1:16" ht="12.75">
      <c r="A519" s="141">
        <v>10</v>
      </c>
      <c r="B519" s="141">
        <v>1999</v>
      </c>
      <c r="C519" s="141" t="s">
        <v>439</v>
      </c>
      <c r="D519" s="141">
        <v>0</v>
      </c>
      <c r="E519" s="141">
        <v>0</v>
      </c>
      <c r="F519" s="141">
        <v>0</v>
      </c>
      <c r="G519" s="141">
        <v>0</v>
      </c>
      <c r="H519" s="141">
        <v>0</v>
      </c>
      <c r="I519" s="141">
        <v>0</v>
      </c>
      <c r="J519" s="141">
        <v>0</v>
      </c>
      <c r="K519" s="141">
        <v>0</v>
      </c>
      <c r="L519" s="141">
        <v>0</v>
      </c>
      <c r="M519" s="141">
        <v>0</v>
      </c>
      <c r="N519" s="141">
        <v>0</v>
      </c>
      <c r="O519" s="141">
        <v>0</v>
      </c>
      <c r="P519" s="141">
        <v>0</v>
      </c>
    </row>
    <row r="520" spans="1:16" ht="12.75">
      <c r="A520" s="141">
        <v>10</v>
      </c>
      <c r="B520" s="141">
        <v>1999</v>
      </c>
      <c r="C520" s="141" t="s">
        <v>440</v>
      </c>
      <c r="D520" s="141">
        <v>0</v>
      </c>
      <c r="E520" s="141">
        <v>0</v>
      </c>
      <c r="F520" s="141">
        <v>0</v>
      </c>
      <c r="G520" s="141">
        <v>0</v>
      </c>
      <c r="H520" s="141">
        <v>0</v>
      </c>
      <c r="I520" s="141">
        <v>0</v>
      </c>
      <c r="J520" s="141">
        <v>0</v>
      </c>
      <c r="K520" s="141">
        <v>0</v>
      </c>
      <c r="L520" s="141">
        <v>0</v>
      </c>
      <c r="M520" s="141">
        <v>0</v>
      </c>
      <c r="N520" s="141">
        <v>0</v>
      </c>
      <c r="O520" s="141">
        <v>0</v>
      </c>
      <c r="P520" s="141">
        <v>0</v>
      </c>
    </row>
    <row r="521" spans="1:16" ht="12.75">
      <c r="A521" s="141">
        <v>12</v>
      </c>
      <c r="B521" s="141">
        <v>1999</v>
      </c>
      <c r="C521" s="141" t="s">
        <v>384</v>
      </c>
      <c r="D521" s="141">
        <v>0</v>
      </c>
      <c r="E521" s="141">
        <v>0</v>
      </c>
      <c r="F521" s="141">
        <v>0</v>
      </c>
      <c r="G521" s="141">
        <v>0</v>
      </c>
      <c r="H521" s="141">
        <v>0</v>
      </c>
      <c r="I521" s="141">
        <v>0</v>
      </c>
      <c r="J521" s="141">
        <v>0</v>
      </c>
      <c r="K521" s="141">
        <v>0</v>
      </c>
      <c r="L521" s="141">
        <v>0</v>
      </c>
      <c r="M521" s="141">
        <v>0</v>
      </c>
      <c r="N521" s="141">
        <v>0</v>
      </c>
      <c r="O521" s="141">
        <v>0</v>
      </c>
      <c r="P521" s="141">
        <v>0</v>
      </c>
    </row>
    <row r="522" spans="1:16" ht="12.75">
      <c r="A522" s="141">
        <v>11</v>
      </c>
      <c r="B522" s="141">
        <v>1999</v>
      </c>
      <c r="C522" s="141" t="s">
        <v>385</v>
      </c>
      <c r="D522" s="141">
        <v>0</v>
      </c>
      <c r="E522" s="141">
        <v>0</v>
      </c>
      <c r="F522" s="141">
        <v>0</v>
      </c>
      <c r="G522" s="141">
        <v>0</v>
      </c>
      <c r="H522" s="141">
        <v>0</v>
      </c>
      <c r="I522" s="141">
        <v>0</v>
      </c>
      <c r="J522" s="141">
        <v>0</v>
      </c>
      <c r="K522" s="141">
        <v>0</v>
      </c>
      <c r="L522" s="141">
        <v>0</v>
      </c>
      <c r="M522" s="141">
        <v>0</v>
      </c>
      <c r="N522" s="141">
        <v>0</v>
      </c>
      <c r="O522" s="141">
        <v>0</v>
      </c>
      <c r="P522" s="141">
        <v>0</v>
      </c>
    </row>
    <row r="523" spans="1:16" ht="12.75">
      <c r="A523" s="141">
        <v>11</v>
      </c>
      <c r="B523" s="141">
        <v>1999</v>
      </c>
      <c r="C523" s="141" t="s">
        <v>386</v>
      </c>
      <c r="D523" s="141">
        <v>0</v>
      </c>
      <c r="E523" s="141">
        <v>0</v>
      </c>
      <c r="F523" s="141">
        <v>0</v>
      </c>
      <c r="G523" s="141">
        <v>0</v>
      </c>
      <c r="H523" s="141">
        <v>0</v>
      </c>
      <c r="I523" s="141">
        <v>0</v>
      </c>
      <c r="J523" s="141">
        <v>0</v>
      </c>
      <c r="K523" s="141">
        <v>0</v>
      </c>
      <c r="L523" s="141">
        <v>0</v>
      </c>
      <c r="M523" s="141">
        <v>0</v>
      </c>
      <c r="N523" s="141">
        <v>0</v>
      </c>
      <c r="O523" s="141">
        <v>0</v>
      </c>
      <c r="P523" s="141">
        <v>0</v>
      </c>
    </row>
    <row r="524" spans="1:16" ht="12.75">
      <c r="A524" s="141">
        <v>13</v>
      </c>
      <c r="B524" s="141">
        <v>1999</v>
      </c>
      <c r="C524" s="141" t="s">
        <v>62</v>
      </c>
      <c r="D524" s="141">
        <v>0</v>
      </c>
      <c r="E524" s="141">
        <v>0</v>
      </c>
      <c r="F524" s="141">
        <v>0</v>
      </c>
      <c r="G524" s="141">
        <v>0</v>
      </c>
      <c r="H524" s="141">
        <v>0</v>
      </c>
      <c r="I524" s="141">
        <v>0</v>
      </c>
      <c r="J524" s="141">
        <v>0</v>
      </c>
      <c r="K524" s="141">
        <v>0</v>
      </c>
      <c r="L524" s="141">
        <v>0</v>
      </c>
      <c r="M524" s="141">
        <v>0</v>
      </c>
      <c r="N524" s="141">
        <v>0</v>
      </c>
      <c r="O524" s="141">
        <v>0</v>
      </c>
      <c r="P524" s="141">
        <v>0</v>
      </c>
    </row>
    <row r="525" spans="1:11" ht="12.75">
      <c r="A525" s="141">
        <v>3</v>
      </c>
      <c r="B525" s="141">
        <v>1999</v>
      </c>
      <c r="C525" s="141" t="s">
        <v>63</v>
      </c>
      <c r="D525" s="141">
        <v>0</v>
      </c>
      <c r="E525" s="141" t="s">
        <v>58</v>
      </c>
      <c r="F525" s="141">
        <v>1</v>
      </c>
      <c r="G525" s="141" t="s">
        <v>59</v>
      </c>
      <c r="H525" s="141">
        <v>1</v>
      </c>
      <c r="I525" s="141" t="s">
        <v>60</v>
      </c>
      <c r="J525" s="141" t="s">
        <v>61</v>
      </c>
      <c r="K525" s="141">
        <v>2</v>
      </c>
    </row>
    <row r="526" spans="1:16" ht="12.75">
      <c r="A526" s="141">
        <v>10</v>
      </c>
      <c r="B526" s="141">
        <v>1999</v>
      </c>
      <c r="C526" s="141" t="s">
        <v>621</v>
      </c>
      <c r="D526" s="141">
        <v>0</v>
      </c>
      <c r="E526" s="141">
        <v>0</v>
      </c>
      <c r="F526" s="141">
        <v>0</v>
      </c>
      <c r="G526" s="141">
        <v>0</v>
      </c>
      <c r="H526" s="141">
        <v>0</v>
      </c>
      <c r="I526" s="141">
        <v>0</v>
      </c>
      <c r="J526" s="141">
        <v>0</v>
      </c>
      <c r="K526" s="141">
        <v>0</v>
      </c>
      <c r="L526" s="141">
        <v>0</v>
      </c>
      <c r="M526" s="141">
        <v>0</v>
      </c>
      <c r="N526" s="141">
        <v>0</v>
      </c>
      <c r="O526" s="141">
        <v>0</v>
      </c>
      <c r="P526" s="141">
        <v>0</v>
      </c>
    </row>
    <row r="527" spans="1:16" ht="12.75">
      <c r="A527" s="141">
        <v>10</v>
      </c>
      <c r="B527" s="141">
        <v>1999</v>
      </c>
      <c r="C527" s="141" t="s">
        <v>623</v>
      </c>
      <c r="D527" s="141">
        <v>0</v>
      </c>
      <c r="E527" s="141">
        <v>0</v>
      </c>
      <c r="F527" s="141">
        <v>0</v>
      </c>
      <c r="G527" s="141">
        <v>0</v>
      </c>
      <c r="H527" s="141">
        <v>0</v>
      </c>
      <c r="I527" s="141">
        <v>0</v>
      </c>
      <c r="J527" s="141">
        <v>0</v>
      </c>
      <c r="K527" s="141">
        <v>0</v>
      </c>
      <c r="L527" s="141">
        <v>0</v>
      </c>
      <c r="M527" s="141">
        <v>0</v>
      </c>
      <c r="N527" s="141">
        <v>0</v>
      </c>
      <c r="O527" s="141">
        <v>0</v>
      </c>
      <c r="P527" s="141">
        <v>0</v>
      </c>
    </row>
    <row r="528" spans="1:16" ht="12.75">
      <c r="A528" s="141">
        <v>10</v>
      </c>
      <c r="B528" s="141">
        <v>1999</v>
      </c>
      <c r="C528" s="141" t="s">
        <v>624</v>
      </c>
      <c r="D528" s="141">
        <v>0</v>
      </c>
      <c r="E528" s="141">
        <v>0</v>
      </c>
      <c r="F528" s="141">
        <v>0</v>
      </c>
      <c r="G528" s="141">
        <v>0</v>
      </c>
      <c r="H528" s="141">
        <v>0</v>
      </c>
      <c r="I528" s="141">
        <v>0</v>
      </c>
      <c r="J528" s="141">
        <v>0</v>
      </c>
      <c r="K528" s="141">
        <v>0</v>
      </c>
      <c r="L528" s="141">
        <v>0</v>
      </c>
      <c r="M528" s="141">
        <v>0</v>
      </c>
      <c r="N528" s="141">
        <v>0</v>
      </c>
      <c r="O528" s="141">
        <v>0</v>
      </c>
      <c r="P528" s="141">
        <v>0</v>
      </c>
    </row>
    <row r="529" spans="1:16" ht="12.75">
      <c r="A529" s="141">
        <v>10</v>
      </c>
      <c r="B529" s="141">
        <v>1999</v>
      </c>
      <c r="C529" s="141" t="s">
        <v>625</v>
      </c>
      <c r="D529" s="141">
        <v>0</v>
      </c>
      <c r="E529" s="141">
        <v>0</v>
      </c>
      <c r="F529" s="141">
        <v>0</v>
      </c>
      <c r="G529" s="141">
        <v>0</v>
      </c>
      <c r="H529" s="141">
        <v>0</v>
      </c>
      <c r="I529" s="141">
        <v>0</v>
      </c>
      <c r="J529" s="141">
        <v>0</v>
      </c>
      <c r="K529" s="141">
        <v>0</v>
      </c>
      <c r="L529" s="141">
        <v>0</v>
      </c>
      <c r="M529" s="141">
        <v>0</v>
      </c>
      <c r="N529" s="141">
        <v>0</v>
      </c>
      <c r="O529" s="141">
        <v>0</v>
      </c>
      <c r="P529" s="141">
        <v>0</v>
      </c>
    </row>
    <row r="530" spans="1:16" ht="12.75">
      <c r="A530" s="141">
        <v>10</v>
      </c>
      <c r="B530" s="141">
        <v>1999</v>
      </c>
      <c r="C530" s="141" t="s">
        <v>626</v>
      </c>
      <c r="D530" s="141">
        <v>0</v>
      </c>
      <c r="E530" s="141">
        <v>0</v>
      </c>
      <c r="F530" s="141">
        <v>0</v>
      </c>
      <c r="G530" s="141">
        <v>0</v>
      </c>
      <c r="H530" s="141">
        <v>0</v>
      </c>
      <c r="I530" s="141">
        <v>0</v>
      </c>
      <c r="J530" s="141">
        <v>0</v>
      </c>
      <c r="K530" s="141">
        <v>0</v>
      </c>
      <c r="L530" s="141">
        <v>0</v>
      </c>
      <c r="M530" s="141">
        <v>0</v>
      </c>
      <c r="N530" s="141">
        <v>0</v>
      </c>
      <c r="O530" s="141">
        <v>0</v>
      </c>
      <c r="P530" s="141">
        <v>0</v>
      </c>
    </row>
    <row r="531" spans="1:16" ht="12.75">
      <c r="A531" s="141">
        <v>10</v>
      </c>
      <c r="B531" s="141">
        <v>1999</v>
      </c>
      <c r="C531" s="141" t="s">
        <v>627</v>
      </c>
      <c r="D531" s="141">
        <v>0</v>
      </c>
      <c r="E531" s="141">
        <v>0</v>
      </c>
      <c r="F531" s="141">
        <v>0</v>
      </c>
      <c r="G531" s="141">
        <v>0</v>
      </c>
      <c r="H531" s="141">
        <v>0</v>
      </c>
      <c r="I531" s="141">
        <v>0</v>
      </c>
      <c r="J531" s="141">
        <v>0</v>
      </c>
      <c r="K531" s="141">
        <v>0</v>
      </c>
      <c r="L531" s="141">
        <v>0</v>
      </c>
      <c r="M531" s="141">
        <v>0</v>
      </c>
      <c r="N531" s="141">
        <v>0</v>
      </c>
      <c r="O531" s="141">
        <v>0</v>
      </c>
      <c r="P531" s="141">
        <v>0</v>
      </c>
    </row>
    <row r="532" spans="1:16" ht="12.75">
      <c r="A532" s="141">
        <v>10</v>
      </c>
      <c r="B532" s="141">
        <v>1999</v>
      </c>
      <c r="C532" s="141" t="s">
        <v>628</v>
      </c>
      <c r="D532" s="141">
        <v>0</v>
      </c>
      <c r="E532" s="141">
        <v>0</v>
      </c>
      <c r="F532" s="141">
        <v>0</v>
      </c>
      <c r="G532" s="141">
        <v>0</v>
      </c>
      <c r="H532" s="141">
        <v>0</v>
      </c>
      <c r="I532" s="141">
        <v>0</v>
      </c>
      <c r="J532" s="141">
        <v>0</v>
      </c>
      <c r="K532" s="141">
        <v>0</v>
      </c>
      <c r="L532" s="141">
        <v>0</v>
      </c>
      <c r="M532" s="141">
        <v>0</v>
      </c>
      <c r="N532" s="141">
        <v>0</v>
      </c>
      <c r="O532" s="141">
        <v>0</v>
      </c>
      <c r="P532" s="141">
        <v>0</v>
      </c>
    </row>
    <row r="533" spans="1:16" ht="12.75">
      <c r="A533" s="141">
        <v>10</v>
      </c>
      <c r="B533" s="141">
        <v>1999</v>
      </c>
      <c r="C533" s="141" t="s">
        <v>629</v>
      </c>
      <c r="D533" s="141">
        <v>0</v>
      </c>
      <c r="E533" s="141">
        <v>0</v>
      </c>
      <c r="F533" s="141">
        <v>0</v>
      </c>
      <c r="G533" s="141">
        <v>0</v>
      </c>
      <c r="H533" s="141">
        <v>0</v>
      </c>
      <c r="I533" s="141">
        <v>0</v>
      </c>
      <c r="J533" s="141">
        <v>0</v>
      </c>
      <c r="K533" s="141">
        <v>0</v>
      </c>
      <c r="L533" s="141">
        <v>0</v>
      </c>
      <c r="M533" s="141">
        <v>0</v>
      </c>
      <c r="N533" s="141">
        <v>0</v>
      </c>
      <c r="O533" s="141">
        <v>0</v>
      </c>
      <c r="P533" s="141">
        <v>0</v>
      </c>
    </row>
    <row r="534" spans="1:16" ht="12.75">
      <c r="A534" s="141">
        <v>10</v>
      </c>
      <c r="B534" s="141">
        <v>1999</v>
      </c>
      <c r="C534" s="141" t="s">
        <v>630</v>
      </c>
      <c r="D534" s="141">
        <v>0</v>
      </c>
      <c r="E534" s="141">
        <v>0</v>
      </c>
      <c r="F534" s="141">
        <v>0</v>
      </c>
      <c r="G534" s="141">
        <v>0</v>
      </c>
      <c r="H534" s="141">
        <v>0</v>
      </c>
      <c r="I534" s="141">
        <v>0</v>
      </c>
      <c r="J534" s="141">
        <v>0</v>
      </c>
      <c r="K534" s="141">
        <v>0</v>
      </c>
      <c r="L534" s="141">
        <v>0</v>
      </c>
      <c r="M534" s="141">
        <v>0</v>
      </c>
      <c r="N534" s="141">
        <v>0</v>
      </c>
      <c r="O534" s="141">
        <v>0</v>
      </c>
      <c r="P534" s="141">
        <v>0</v>
      </c>
    </row>
    <row r="535" spans="1:16" ht="12.75">
      <c r="A535" s="141">
        <v>10</v>
      </c>
      <c r="B535" s="141">
        <v>1999</v>
      </c>
      <c r="C535" s="141" t="s">
        <v>631</v>
      </c>
      <c r="D535" s="141">
        <v>0</v>
      </c>
      <c r="E535" s="141">
        <v>0</v>
      </c>
      <c r="F535" s="141">
        <v>0</v>
      </c>
      <c r="G535" s="141">
        <v>0</v>
      </c>
      <c r="H535" s="141">
        <v>0</v>
      </c>
      <c r="I535" s="141">
        <v>0</v>
      </c>
      <c r="J535" s="141">
        <v>0</v>
      </c>
      <c r="K535" s="141">
        <v>0</v>
      </c>
      <c r="L535" s="141">
        <v>0</v>
      </c>
      <c r="M535" s="141">
        <v>0</v>
      </c>
      <c r="N535" s="141">
        <v>0</v>
      </c>
      <c r="O535" s="141">
        <v>0</v>
      </c>
      <c r="P535" s="141">
        <v>0</v>
      </c>
    </row>
    <row r="536" spans="1:16" ht="12.75">
      <c r="A536" s="141">
        <v>10</v>
      </c>
      <c r="B536" s="141">
        <v>1999</v>
      </c>
      <c r="C536" s="141" t="s">
        <v>632</v>
      </c>
      <c r="D536" s="141">
        <v>0</v>
      </c>
      <c r="E536" s="141">
        <v>0</v>
      </c>
      <c r="F536" s="141">
        <v>0</v>
      </c>
      <c r="G536" s="141">
        <v>0</v>
      </c>
      <c r="H536" s="141">
        <v>0</v>
      </c>
      <c r="I536" s="141">
        <v>0</v>
      </c>
      <c r="J536" s="141">
        <v>0</v>
      </c>
      <c r="K536" s="141">
        <v>0</v>
      </c>
      <c r="L536" s="141">
        <v>0</v>
      </c>
      <c r="M536" s="141">
        <v>0</v>
      </c>
      <c r="N536" s="141">
        <v>0</v>
      </c>
      <c r="O536" s="141">
        <v>0</v>
      </c>
      <c r="P536" s="141">
        <v>0</v>
      </c>
    </row>
    <row r="537" spans="1:16" ht="12.75">
      <c r="A537" s="141">
        <v>10</v>
      </c>
      <c r="B537" s="141">
        <v>1999</v>
      </c>
      <c r="C537" s="141" t="s">
        <v>633</v>
      </c>
      <c r="D537" s="141">
        <v>0</v>
      </c>
      <c r="E537" s="141">
        <v>0</v>
      </c>
      <c r="F537" s="141">
        <v>0</v>
      </c>
      <c r="G537" s="141">
        <v>0</v>
      </c>
      <c r="H537" s="141">
        <v>0</v>
      </c>
      <c r="I537" s="141">
        <v>0</v>
      </c>
      <c r="J537" s="141">
        <v>0</v>
      </c>
      <c r="K537" s="141">
        <v>0</v>
      </c>
      <c r="L537" s="141">
        <v>0</v>
      </c>
      <c r="M537" s="141">
        <v>0</v>
      </c>
      <c r="N537" s="141">
        <v>0</v>
      </c>
      <c r="O537" s="141">
        <v>0</v>
      </c>
      <c r="P537" s="141">
        <v>0</v>
      </c>
    </row>
    <row r="538" spans="1:16" ht="12.75">
      <c r="A538" s="141">
        <v>10</v>
      </c>
      <c r="B538" s="141">
        <v>1999</v>
      </c>
      <c r="C538" s="141" t="s">
        <v>634</v>
      </c>
      <c r="D538" s="141">
        <v>0</v>
      </c>
      <c r="E538" s="141">
        <v>0</v>
      </c>
      <c r="F538" s="141">
        <v>0</v>
      </c>
      <c r="G538" s="141">
        <v>0</v>
      </c>
      <c r="H538" s="141">
        <v>0</v>
      </c>
      <c r="I538" s="141">
        <v>0</v>
      </c>
      <c r="J538" s="141">
        <v>0</v>
      </c>
      <c r="K538" s="141">
        <v>0</v>
      </c>
      <c r="L538" s="141">
        <v>0</v>
      </c>
      <c r="M538" s="141">
        <v>0</v>
      </c>
      <c r="N538" s="141">
        <v>0</v>
      </c>
      <c r="O538" s="141">
        <v>0</v>
      </c>
      <c r="P538" s="141">
        <v>0</v>
      </c>
    </row>
    <row r="539" spans="1:16" ht="12.75">
      <c r="A539" s="141">
        <v>10</v>
      </c>
      <c r="B539" s="141">
        <v>1999</v>
      </c>
      <c r="C539" s="141" t="s">
        <v>635</v>
      </c>
      <c r="D539" s="141">
        <v>0</v>
      </c>
      <c r="E539" s="141">
        <v>0</v>
      </c>
      <c r="F539" s="141">
        <v>0</v>
      </c>
      <c r="G539" s="141">
        <v>0</v>
      </c>
      <c r="H539" s="141">
        <v>0</v>
      </c>
      <c r="I539" s="141">
        <v>0</v>
      </c>
      <c r="J539" s="141">
        <v>0</v>
      </c>
      <c r="K539" s="141">
        <v>0</v>
      </c>
      <c r="L539" s="141">
        <v>0</v>
      </c>
      <c r="M539" s="141">
        <v>0</v>
      </c>
      <c r="N539" s="141">
        <v>0</v>
      </c>
      <c r="O539" s="141">
        <v>0</v>
      </c>
      <c r="P539" s="141">
        <v>0</v>
      </c>
    </row>
    <row r="540" spans="1:16" ht="12.75">
      <c r="A540" s="141">
        <v>10</v>
      </c>
      <c r="B540" s="141">
        <v>1999</v>
      </c>
      <c r="C540" s="141" t="s">
        <v>636</v>
      </c>
      <c r="D540" s="141">
        <v>0</v>
      </c>
      <c r="E540" s="141">
        <v>0</v>
      </c>
      <c r="F540" s="141">
        <v>0</v>
      </c>
      <c r="G540" s="141">
        <v>0</v>
      </c>
      <c r="H540" s="141">
        <v>0</v>
      </c>
      <c r="I540" s="141">
        <v>0</v>
      </c>
      <c r="J540" s="141">
        <v>0</v>
      </c>
      <c r="K540" s="141">
        <v>0</v>
      </c>
      <c r="L540" s="141">
        <v>0</v>
      </c>
      <c r="M540" s="141">
        <v>0</v>
      </c>
      <c r="N540" s="141">
        <v>0</v>
      </c>
      <c r="O540" s="141">
        <v>0</v>
      </c>
      <c r="P540" s="141">
        <v>0</v>
      </c>
    </row>
    <row r="541" spans="1:16" ht="12.75">
      <c r="A541" s="141">
        <v>10</v>
      </c>
      <c r="B541" s="141">
        <v>1999</v>
      </c>
      <c r="C541" s="141" t="s">
        <v>637</v>
      </c>
      <c r="D541" s="141">
        <v>0</v>
      </c>
      <c r="E541" s="141">
        <v>0</v>
      </c>
      <c r="F541" s="141">
        <v>0</v>
      </c>
      <c r="G541" s="141">
        <v>0</v>
      </c>
      <c r="H541" s="141">
        <v>0</v>
      </c>
      <c r="I541" s="141">
        <v>0</v>
      </c>
      <c r="J541" s="141">
        <v>0</v>
      </c>
      <c r="K541" s="141">
        <v>0</v>
      </c>
      <c r="L541" s="141">
        <v>0</v>
      </c>
      <c r="M541" s="141">
        <v>0</v>
      </c>
      <c r="N541" s="141">
        <v>0</v>
      </c>
      <c r="O541" s="141">
        <v>0</v>
      </c>
      <c r="P541" s="141">
        <v>0</v>
      </c>
    </row>
    <row r="542" spans="1:16" ht="12.75">
      <c r="A542" s="141">
        <v>10</v>
      </c>
      <c r="B542" s="141">
        <v>1999</v>
      </c>
      <c r="C542" s="141" t="s">
        <v>638</v>
      </c>
      <c r="D542" s="141">
        <v>0</v>
      </c>
      <c r="E542" s="141">
        <v>0</v>
      </c>
      <c r="F542" s="141">
        <v>0</v>
      </c>
      <c r="G542" s="141">
        <v>0</v>
      </c>
      <c r="H542" s="141">
        <v>0</v>
      </c>
      <c r="I542" s="141">
        <v>0</v>
      </c>
      <c r="J542" s="141">
        <v>0</v>
      </c>
      <c r="K542" s="141">
        <v>0</v>
      </c>
      <c r="L542" s="141">
        <v>0</v>
      </c>
      <c r="M542" s="141">
        <v>0</v>
      </c>
      <c r="N542" s="141">
        <v>0</v>
      </c>
      <c r="O542" s="141">
        <v>0</v>
      </c>
      <c r="P542" s="141">
        <v>0</v>
      </c>
    </row>
    <row r="543" spans="1:16" ht="12.75">
      <c r="A543" s="141">
        <v>10</v>
      </c>
      <c r="B543" s="141">
        <v>1999</v>
      </c>
      <c r="C543" s="141" t="s">
        <v>639</v>
      </c>
      <c r="D543" s="141">
        <v>0</v>
      </c>
      <c r="E543" s="141">
        <v>0</v>
      </c>
      <c r="F543" s="141">
        <v>0</v>
      </c>
      <c r="G543" s="141">
        <v>0</v>
      </c>
      <c r="H543" s="141">
        <v>0</v>
      </c>
      <c r="I543" s="141">
        <v>0</v>
      </c>
      <c r="J543" s="141">
        <v>0</v>
      </c>
      <c r="K543" s="141">
        <v>0</v>
      </c>
      <c r="L543" s="141">
        <v>0</v>
      </c>
      <c r="M543" s="141">
        <v>0</v>
      </c>
      <c r="N543" s="141">
        <v>0</v>
      </c>
      <c r="O543" s="141">
        <v>0</v>
      </c>
      <c r="P543" s="141">
        <v>0</v>
      </c>
    </row>
    <row r="544" spans="1:16" ht="12.75">
      <c r="A544" s="141">
        <v>10</v>
      </c>
      <c r="B544" s="141">
        <v>1999</v>
      </c>
      <c r="C544" s="141" t="s">
        <v>640</v>
      </c>
      <c r="D544" s="141">
        <v>0</v>
      </c>
      <c r="E544" s="141">
        <v>0</v>
      </c>
      <c r="F544" s="141">
        <v>0</v>
      </c>
      <c r="G544" s="141">
        <v>0</v>
      </c>
      <c r="H544" s="141">
        <v>0</v>
      </c>
      <c r="I544" s="141">
        <v>0</v>
      </c>
      <c r="J544" s="141">
        <v>0</v>
      </c>
      <c r="K544" s="141">
        <v>0</v>
      </c>
      <c r="L544" s="141">
        <v>0</v>
      </c>
      <c r="M544" s="141">
        <v>0</v>
      </c>
      <c r="N544" s="141">
        <v>0</v>
      </c>
      <c r="O544" s="141">
        <v>0</v>
      </c>
      <c r="P544" s="141">
        <v>0</v>
      </c>
    </row>
    <row r="545" spans="1:16" ht="12.75">
      <c r="A545" s="141">
        <v>10</v>
      </c>
      <c r="B545" s="141">
        <v>1999</v>
      </c>
      <c r="C545" s="141" t="s">
        <v>641</v>
      </c>
      <c r="D545" s="141">
        <v>0</v>
      </c>
      <c r="E545" s="141">
        <v>0</v>
      </c>
      <c r="F545" s="141">
        <v>0</v>
      </c>
      <c r="G545" s="141">
        <v>0</v>
      </c>
      <c r="H545" s="141">
        <v>0</v>
      </c>
      <c r="I545" s="141">
        <v>0</v>
      </c>
      <c r="J545" s="141">
        <v>0</v>
      </c>
      <c r="K545" s="141">
        <v>0</v>
      </c>
      <c r="L545" s="141">
        <v>0</v>
      </c>
      <c r="M545" s="141">
        <v>0</v>
      </c>
      <c r="N545" s="141">
        <v>0</v>
      </c>
      <c r="O545" s="141">
        <v>0</v>
      </c>
      <c r="P545" s="141">
        <v>0</v>
      </c>
    </row>
    <row r="546" spans="1:16" ht="12.75">
      <c r="A546" s="141">
        <v>10</v>
      </c>
      <c r="B546" s="141">
        <v>1999</v>
      </c>
      <c r="C546" s="141" t="s">
        <v>642</v>
      </c>
      <c r="D546" s="141">
        <v>0</v>
      </c>
      <c r="E546" s="141">
        <v>0</v>
      </c>
      <c r="F546" s="141">
        <v>0</v>
      </c>
      <c r="G546" s="141">
        <v>0</v>
      </c>
      <c r="H546" s="141">
        <v>0</v>
      </c>
      <c r="I546" s="141">
        <v>0</v>
      </c>
      <c r="J546" s="141">
        <v>0</v>
      </c>
      <c r="K546" s="141">
        <v>0</v>
      </c>
      <c r="L546" s="141">
        <v>0</v>
      </c>
      <c r="M546" s="141">
        <v>0</v>
      </c>
      <c r="N546" s="141">
        <v>0</v>
      </c>
      <c r="O546" s="141">
        <v>0</v>
      </c>
      <c r="P546" s="141">
        <v>0</v>
      </c>
    </row>
    <row r="547" spans="1:16" ht="12.75">
      <c r="A547" s="141">
        <v>10</v>
      </c>
      <c r="B547" s="141">
        <v>1999</v>
      </c>
      <c r="C547" s="141" t="s">
        <v>643</v>
      </c>
      <c r="D547" s="141">
        <v>0</v>
      </c>
      <c r="E547" s="141">
        <v>0</v>
      </c>
      <c r="F547" s="141">
        <v>0</v>
      </c>
      <c r="G547" s="141">
        <v>0</v>
      </c>
      <c r="H547" s="141">
        <v>0</v>
      </c>
      <c r="I547" s="141">
        <v>0</v>
      </c>
      <c r="J547" s="141">
        <v>0</v>
      </c>
      <c r="K547" s="141">
        <v>0</v>
      </c>
      <c r="L547" s="141">
        <v>0</v>
      </c>
      <c r="M547" s="141">
        <v>0</v>
      </c>
      <c r="N547" s="141">
        <v>0</v>
      </c>
      <c r="O547" s="141">
        <v>0</v>
      </c>
      <c r="P547" s="141">
        <v>0</v>
      </c>
    </row>
    <row r="548" spans="1:16" ht="12.75">
      <c r="A548" s="141">
        <v>10</v>
      </c>
      <c r="B548" s="141">
        <v>1999</v>
      </c>
      <c r="C548" s="141" t="s">
        <v>644</v>
      </c>
      <c r="D548" s="141">
        <v>0</v>
      </c>
      <c r="E548" s="141">
        <v>0</v>
      </c>
      <c r="F548" s="141">
        <v>0</v>
      </c>
      <c r="G548" s="141">
        <v>0</v>
      </c>
      <c r="H548" s="141">
        <v>0</v>
      </c>
      <c r="I548" s="141">
        <v>0</v>
      </c>
      <c r="J548" s="141">
        <v>0</v>
      </c>
      <c r="K548" s="141">
        <v>0</v>
      </c>
      <c r="L548" s="141">
        <v>0</v>
      </c>
      <c r="M548" s="141">
        <v>0</v>
      </c>
      <c r="N548" s="141">
        <v>0</v>
      </c>
      <c r="O548" s="141">
        <v>0</v>
      </c>
      <c r="P548" s="141">
        <v>0</v>
      </c>
    </row>
    <row r="549" spans="1:16" ht="12.75">
      <c r="A549" s="141">
        <v>10</v>
      </c>
      <c r="B549" s="141">
        <v>1999</v>
      </c>
      <c r="C549" s="141" t="s">
        <v>645</v>
      </c>
      <c r="D549" s="141">
        <v>0</v>
      </c>
      <c r="E549" s="141">
        <v>0</v>
      </c>
      <c r="F549" s="141">
        <v>0</v>
      </c>
      <c r="G549" s="141">
        <v>0</v>
      </c>
      <c r="H549" s="141">
        <v>0</v>
      </c>
      <c r="I549" s="141">
        <v>0</v>
      </c>
      <c r="J549" s="141">
        <v>0</v>
      </c>
      <c r="K549" s="141">
        <v>0</v>
      </c>
      <c r="L549" s="141">
        <v>0</v>
      </c>
      <c r="M549" s="141">
        <v>0</v>
      </c>
      <c r="N549" s="141">
        <v>0</v>
      </c>
      <c r="O549" s="141">
        <v>0</v>
      </c>
      <c r="P549" s="141">
        <v>0</v>
      </c>
    </row>
    <row r="550" spans="1:16" ht="12.75">
      <c r="A550" s="141">
        <v>10</v>
      </c>
      <c r="B550" s="141">
        <v>1999</v>
      </c>
      <c r="C550" s="141" t="s">
        <v>646</v>
      </c>
      <c r="D550" s="141">
        <v>0</v>
      </c>
      <c r="E550" s="141">
        <v>0</v>
      </c>
      <c r="F550" s="141">
        <v>0</v>
      </c>
      <c r="G550" s="141">
        <v>0</v>
      </c>
      <c r="H550" s="141">
        <v>0</v>
      </c>
      <c r="I550" s="141">
        <v>0</v>
      </c>
      <c r="J550" s="141">
        <v>0</v>
      </c>
      <c r="K550" s="141">
        <v>0</v>
      </c>
      <c r="L550" s="141">
        <v>0</v>
      </c>
      <c r="M550" s="141">
        <v>0</v>
      </c>
      <c r="N550" s="141">
        <v>0</v>
      </c>
      <c r="O550" s="141">
        <v>0</v>
      </c>
      <c r="P550" s="141">
        <v>0</v>
      </c>
    </row>
    <row r="551" spans="1:16" ht="12.75">
      <c r="A551" s="141">
        <v>12</v>
      </c>
      <c r="B551" s="141">
        <v>1999</v>
      </c>
      <c r="C551" s="141" t="s">
        <v>647</v>
      </c>
      <c r="D551" s="141">
        <v>0</v>
      </c>
      <c r="E551" s="141">
        <v>0</v>
      </c>
      <c r="F551" s="141">
        <v>0</v>
      </c>
      <c r="G551" s="141">
        <v>0</v>
      </c>
      <c r="H551" s="141">
        <v>0</v>
      </c>
      <c r="I551" s="141">
        <v>0</v>
      </c>
      <c r="J551" s="141">
        <v>0</v>
      </c>
      <c r="K551" s="141">
        <v>0</v>
      </c>
      <c r="L551" s="141">
        <v>0</v>
      </c>
      <c r="M551" s="141">
        <v>0</v>
      </c>
      <c r="N551" s="141">
        <v>0</v>
      </c>
      <c r="O551" s="141">
        <v>0</v>
      </c>
      <c r="P551" s="141">
        <v>0</v>
      </c>
    </row>
    <row r="552" spans="1:16" ht="12.75">
      <c r="A552" s="141">
        <v>10</v>
      </c>
      <c r="B552" s="141">
        <v>1999</v>
      </c>
      <c r="C552" s="141" t="s">
        <v>648</v>
      </c>
      <c r="D552" s="141">
        <v>0</v>
      </c>
      <c r="E552" s="141">
        <v>0</v>
      </c>
      <c r="F552" s="141">
        <v>0</v>
      </c>
      <c r="G552" s="141">
        <v>0</v>
      </c>
      <c r="H552" s="141">
        <v>0</v>
      </c>
      <c r="I552" s="141">
        <v>0</v>
      </c>
      <c r="J552" s="141">
        <v>0</v>
      </c>
      <c r="K552" s="141">
        <v>0</v>
      </c>
      <c r="L552" s="141">
        <v>0</v>
      </c>
      <c r="M552" s="141">
        <v>0</v>
      </c>
      <c r="N552" s="141">
        <v>0</v>
      </c>
      <c r="O552" s="141">
        <v>0</v>
      </c>
      <c r="P552" s="141">
        <v>0</v>
      </c>
    </row>
    <row r="553" spans="1:16" ht="12.75">
      <c r="A553" s="141">
        <v>10</v>
      </c>
      <c r="B553" s="141">
        <v>1999</v>
      </c>
      <c r="C553" s="141" t="s">
        <v>549</v>
      </c>
      <c r="D553" s="141">
        <v>0</v>
      </c>
      <c r="E553" s="141">
        <v>0</v>
      </c>
      <c r="F553" s="141">
        <v>0</v>
      </c>
      <c r="G553" s="141">
        <v>0</v>
      </c>
      <c r="H553" s="141">
        <v>0</v>
      </c>
      <c r="I553" s="141">
        <v>0</v>
      </c>
      <c r="J553" s="141">
        <v>0</v>
      </c>
      <c r="K553" s="141">
        <v>0</v>
      </c>
      <c r="L553" s="141">
        <v>0</v>
      </c>
      <c r="M553" s="141">
        <v>0</v>
      </c>
      <c r="N553" s="141">
        <v>0</v>
      </c>
      <c r="O553" s="141">
        <v>0</v>
      </c>
      <c r="P553" s="141">
        <v>0</v>
      </c>
    </row>
    <row r="554" spans="1:16" ht="12.75">
      <c r="A554" s="141">
        <v>10</v>
      </c>
      <c r="B554" s="141">
        <v>1999</v>
      </c>
      <c r="C554" s="141" t="s">
        <v>550</v>
      </c>
      <c r="D554" s="141">
        <v>0</v>
      </c>
      <c r="E554" s="141">
        <v>0</v>
      </c>
      <c r="F554" s="141">
        <v>0</v>
      </c>
      <c r="G554" s="141">
        <v>0</v>
      </c>
      <c r="H554" s="141">
        <v>0</v>
      </c>
      <c r="I554" s="141">
        <v>0</v>
      </c>
      <c r="J554" s="141">
        <v>0</v>
      </c>
      <c r="K554" s="141">
        <v>0</v>
      </c>
      <c r="L554" s="141">
        <v>0</v>
      </c>
      <c r="M554" s="141">
        <v>0</v>
      </c>
      <c r="N554" s="141">
        <v>0</v>
      </c>
      <c r="O554" s="141">
        <v>0</v>
      </c>
      <c r="P554" s="141">
        <v>0</v>
      </c>
    </row>
    <row r="555" spans="1:16" ht="12.75">
      <c r="A555" s="141">
        <v>10</v>
      </c>
      <c r="B555" s="141">
        <v>1999</v>
      </c>
      <c r="C555" s="141" t="s">
        <v>551</v>
      </c>
      <c r="D555" s="141">
        <v>0</v>
      </c>
      <c r="E555" s="141">
        <v>0</v>
      </c>
      <c r="F555" s="141">
        <v>0</v>
      </c>
      <c r="G555" s="141">
        <v>0</v>
      </c>
      <c r="H555" s="141">
        <v>0</v>
      </c>
      <c r="I555" s="141">
        <v>0</v>
      </c>
      <c r="J555" s="141">
        <v>0</v>
      </c>
      <c r="K555" s="141">
        <v>0</v>
      </c>
      <c r="L555" s="141">
        <v>0</v>
      </c>
      <c r="M555" s="141">
        <v>0</v>
      </c>
      <c r="N555" s="141">
        <v>0</v>
      </c>
      <c r="O555" s="141">
        <v>0</v>
      </c>
      <c r="P555" s="141">
        <v>0</v>
      </c>
    </row>
    <row r="556" spans="1:16" ht="12.75">
      <c r="A556" s="141">
        <v>10</v>
      </c>
      <c r="B556" s="141">
        <v>1999</v>
      </c>
      <c r="C556" s="141" t="s">
        <v>552</v>
      </c>
      <c r="D556" s="141">
        <v>0</v>
      </c>
      <c r="E556" s="141">
        <v>0</v>
      </c>
      <c r="F556" s="141">
        <v>0</v>
      </c>
      <c r="G556" s="141">
        <v>0</v>
      </c>
      <c r="H556" s="141">
        <v>0</v>
      </c>
      <c r="I556" s="141">
        <v>0</v>
      </c>
      <c r="J556" s="141">
        <v>0</v>
      </c>
      <c r="K556" s="141">
        <v>0</v>
      </c>
      <c r="L556" s="141">
        <v>0</v>
      </c>
      <c r="M556" s="141">
        <v>0</v>
      </c>
      <c r="N556" s="141">
        <v>0</v>
      </c>
      <c r="O556" s="141">
        <v>0</v>
      </c>
      <c r="P556" s="141">
        <v>0</v>
      </c>
    </row>
    <row r="557" spans="1:16" ht="12.75">
      <c r="A557" s="141">
        <v>10</v>
      </c>
      <c r="B557" s="141">
        <v>1999</v>
      </c>
      <c r="C557" s="141" t="s">
        <v>553</v>
      </c>
      <c r="D557" s="141">
        <v>0</v>
      </c>
      <c r="E557" s="141">
        <v>0</v>
      </c>
      <c r="F557" s="141">
        <v>0</v>
      </c>
      <c r="G557" s="141">
        <v>0</v>
      </c>
      <c r="H557" s="141">
        <v>0</v>
      </c>
      <c r="I557" s="141">
        <v>0</v>
      </c>
      <c r="J557" s="141">
        <v>0</v>
      </c>
      <c r="K557" s="141">
        <v>0</v>
      </c>
      <c r="L557" s="141">
        <v>0</v>
      </c>
      <c r="M557" s="141">
        <v>0</v>
      </c>
      <c r="N557" s="141">
        <v>0</v>
      </c>
      <c r="O557" s="141">
        <v>0</v>
      </c>
      <c r="P557" s="141">
        <v>0</v>
      </c>
    </row>
    <row r="558" spans="1:16" ht="12.75">
      <c r="A558" s="141">
        <v>10</v>
      </c>
      <c r="B558" s="141">
        <v>1999</v>
      </c>
      <c r="C558" s="141" t="s">
        <v>554</v>
      </c>
      <c r="D558" s="141">
        <v>0</v>
      </c>
      <c r="E558" s="141">
        <v>0</v>
      </c>
      <c r="F558" s="141">
        <v>0</v>
      </c>
      <c r="G558" s="141">
        <v>0</v>
      </c>
      <c r="H558" s="141">
        <v>0</v>
      </c>
      <c r="I558" s="141">
        <v>0</v>
      </c>
      <c r="J558" s="141">
        <v>0</v>
      </c>
      <c r="K558" s="141">
        <v>0</v>
      </c>
      <c r="L558" s="141">
        <v>0</v>
      </c>
      <c r="M558" s="141">
        <v>0</v>
      </c>
      <c r="N558" s="141">
        <v>0</v>
      </c>
      <c r="O558" s="141">
        <v>0</v>
      </c>
      <c r="P558" s="141">
        <v>0</v>
      </c>
    </row>
    <row r="559" spans="1:16" ht="12.75">
      <c r="A559" s="141">
        <v>10</v>
      </c>
      <c r="B559" s="141">
        <v>1999</v>
      </c>
      <c r="C559" s="141" t="s">
        <v>555</v>
      </c>
      <c r="D559" s="141">
        <v>0</v>
      </c>
      <c r="E559" s="141">
        <v>0</v>
      </c>
      <c r="F559" s="141">
        <v>0</v>
      </c>
      <c r="G559" s="141">
        <v>0</v>
      </c>
      <c r="H559" s="141">
        <v>0</v>
      </c>
      <c r="I559" s="141">
        <v>0</v>
      </c>
      <c r="J559" s="141">
        <v>0</v>
      </c>
      <c r="K559" s="141">
        <v>0</v>
      </c>
      <c r="L559" s="141">
        <v>0</v>
      </c>
      <c r="M559" s="141">
        <v>0</v>
      </c>
      <c r="N559" s="141">
        <v>0</v>
      </c>
      <c r="O559" s="141">
        <v>0</v>
      </c>
      <c r="P559" s="141">
        <v>0</v>
      </c>
    </row>
    <row r="560" spans="1:16" ht="12.75">
      <c r="A560" s="141">
        <v>10</v>
      </c>
      <c r="B560" s="141">
        <v>1999</v>
      </c>
      <c r="C560" s="141" t="s">
        <v>556</v>
      </c>
      <c r="D560" s="141">
        <v>0</v>
      </c>
      <c r="E560" s="141">
        <v>0</v>
      </c>
      <c r="F560" s="141">
        <v>0</v>
      </c>
      <c r="G560" s="141">
        <v>0</v>
      </c>
      <c r="H560" s="141">
        <v>0</v>
      </c>
      <c r="I560" s="141">
        <v>0</v>
      </c>
      <c r="J560" s="141">
        <v>0</v>
      </c>
      <c r="K560" s="141">
        <v>0</v>
      </c>
      <c r="L560" s="141">
        <v>0</v>
      </c>
      <c r="M560" s="141">
        <v>0</v>
      </c>
      <c r="N560" s="141">
        <v>0</v>
      </c>
      <c r="O560" s="141">
        <v>0</v>
      </c>
      <c r="P560" s="141">
        <v>0</v>
      </c>
    </row>
    <row r="561" spans="1:16" ht="12.75">
      <c r="A561" s="141">
        <v>10</v>
      </c>
      <c r="B561" s="141">
        <v>1999</v>
      </c>
      <c r="C561" s="141" t="s">
        <v>557</v>
      </c>
      <c r="D561" s="141">
        <v>0</v>
      </c>
      <c r="E561" s="141">
        <v>0</v>
      </c>
      <c r="F561" s="141">
        <v>0</v>
      </c>
      <c r="G561" s="141">
        <v>0</v>
      </c>
      <c r="H561" s="141">
        <v>0</v>
      </c>
      <c r="I561" s="141">
        <v>0</v>
      </c>
      <c r="J561" s="141">
        <v>0</v>
      </c>
      <c r="K561" s="141">
        <v>0</v>
      </c>
      <c r="L561" s="141">
        <v>0</v>
      </c>
      <c r="M561" s="141">
        <v>0</v>
      </c>
      <c r="N561" s="141">
        <v>0</v>
      </c>
      <c r="O561" s="141">
        <v>0</v>
      </c>
      <c r="P561" s="141">
        <v>0</v>
      </c>
    </row>
    <row r="562" spans="1:16" ht="12.75">
      <c r="A562" s="141">
        <v>10</v>
      </c>
      <c r="B562" s="141">
        <v>1999</v>
      </c>
      <c r="C562" s="141" t="s">
        <v>558</v>
      </c>
      <c r="D562" s="141">
        <v>0</v>
      </c>
      <c r="E562" s="141">
        <v>0</v>
      </c>
      <c r="F562" s="141">
        <v>0</v>
      </c>
      <c r="G562" s="141">
        <v>0</v>
      </c>
      <c r="H562" s="141">
        <v>0</v>
      </c>
      <c r="I562" s="141">
        <v>0</v>
      </c>
      <c r="J562" s="141">
        <v>0</v>
      </c>
      <c r="K562" s="141">
        <v>0</v>
      </c>
      <c r="L562" s="141">
        <v>0</v>
      </c>
      <c r="M562" s="141">
        <v>0</v>
      </c>
      <c r="N562" s="141">
        <v>0</v>
      </c>
      <c r="O562" s="141">
        <v>0</v>
      </c>
      <c r="P562" s="141">
        <v>0</v>
      </c>
    </row>
    <row r="563" spans="1:16" ht="12.75">
      <c r="A563" s="141">
        <v>10</v>
      </c>
      <c r="B563" s="141">
        <v>1999</v>
      </c>
      <c r="C563" s="141" t="s">
        <v>559</v>
      </c>
      <c r="D563" s="141">
        <v>0</v>
      </c>
      <c r="E563" s="141">
        <v>0</v>
      </c>
      <c r="F563" s="141">
        <v>0</v>
      </c>
      <c r="G563" s="141">
        <v>0</v>
      </c>
      <c r="H563" s="141">
        <v>0</v>
      </c>
      <c r="I563" s="141">
        <v>0</v>
      </c>
      <c r="J563" s="141">
        <v>0</v>
      </c>
      <c r="K563" s="141">
        <v>0</v>
      </c>
      <c r="L563" s="141">
        <v>0</v>
      </c>
      <c r="M563" s="141">
        <v>0</v>
      </c>
      <c r="N563" s="141">
        <v>0</v>
      </c>
      <c r="O563" s="141">
        <v>0</v>
      </c>
      <c r="P563" s="141">
        <v>0</v>
      </c>
    </row>
    <row r="564" spans="1:16" ht="12.75">
      <c r="A564" s="141">
        <v>10</v>
      </c>
      <c r="B564" s="141">
        <v>1999</v>
      </c>
      <c r="C564" s="141" t="s">
        <v>560</v>
      </c>
      <c r="D564" s="141">
        <v>0</v>
      </c>
      <c r="E564" s="141">
        <v>0</v>
      </c>
      <c r="F564" s="141">
        <v>0</v>
      </c>
      <c r="G564" s="141">
        <v>0</v>
      </c>
      <c r="H564" s="141">
        <v>0</v>
      </c>
      <c r="I564" s="141">
        <v>0</v>
      </c>
      <c r="J564" s="141">
        <v>0</v>
      </c>
      <c r="K564" s="141">
        <v>0</v>
      </c>
      <c r="L564" s="141">
        <v>0</v>
      </c>
      <c r="M564" s="141">
        <v>0</v>
      </c>
      <c r="N564" s="141">
        <v>0</v>
      </c>
      <c r="O564" s="141">
        <v>0</v>
      </c>
      <c r="P564" s="141">
        <v>0</v>
      </c>
    </row>
    <row r="565" spans="1:16" ht="12.75">
      <c r="A565" s="141">
        <v>10</v>
      </c>
      <c r="B565" s="141">
        <v>1999</v>
      </c>
      <c r="C565" s="141" t="s">
        <v>561</v>
      </c>
      <c r="D565" s="141">
        <v>0</v>
      </c>
      <c r="E565" s="141">
        <v>0</v>
      </c>
      <c r="F565" s="141">
        <v>0</v>
      </c>
      <c r="G565" s="141">
        <v>0</v>
      </c>
      <c r="H565" s="141">
        <v>0</v>
      </c>
      <c r="I565" s="141">
        <v>0</v>
      </c>
      <c r="J565" s="141">
        <v>0</v>
      </c>
      <c r="K565" s="141">
        <v>0</v>
      </c>
      <c r="L565" s="141">
        <v>0</v>
      </c>
      <c r="M565" s="141">
        <v>0</v>
      </c>
      <c r="N565" s="141">
        <v>0</v>
      </c>
      <c r="O565" s="141">
        <v>0</v>
      </c>
      <c r="P565" s="141">
        <v>0</v>
      </c>
    </row>
    <row r="566" spans="1:16" ht="12.75">
      <c r="A566" s="141">
        <v>10</v>
      </c>
      <c r="B566" s="141">
        <v>1999</v>
      </c>
      <c r="C566" s="141" t="s">
        <v>562</v>
      </c>
      <c r="D566" s="141">
        <v>0</v>
      </c>
      <c r="E566" s="141">
        <v>0</v>
      </c>
      <c r="F566" s="141">
        <v>0</v>
      </c>
      <c r="G566" s="141">
        <v>0</v>
      </c>
      <c r="H566" s="141">
        <v>0</v>
      </c>
      <c r="I566" s="141">
        <v>0</v>
      </c>
      <c r="J566" s="141">
        <v>0</v>
      </c>
      <c r="K566" s="141">
        <v>0</v>
      </c>
      <c r="L566" s="141">
        <v>0</v>
      </c>
      <c r="M566" s="141">
        <v>0</v>
      </c>
      <c r="N566" s="141">
        <v>0</v>
      </c>
      <c r="O566" s="141">
        <v>0</v>
      </c>
      <c r="P566" s="141">
        <v>0</v>
      </c>
    </row>
    <row r="567" spans="1:16" ht="12.75">
      <c r="A567" s="141">
        <v>10</v>
      </c>
      <c r="B567" s="141">
        <v>1999</v>
      </c>
      <c r="C567" s="141" t="s">
        <v>563</v>
      </c>
      <c r="D567" s="141">
        <v>0</v>
      </c>
      <c r="E567" s="141">
        <v>0</v>
      </c>
      <c r="F567" s="141">
        <v>0</v>
      </c>
      <c r="G567" s="141">
        <v>0</v>
      </c>
      <c r="H567" s="141">
        <v>0</v>
      </c>
      <c r="I567" s="141">
        <v>0</v>
      </c>
      <c r="J567" s="141">
        <v>0</v>
      </c>
      <c r="K567" s="141">
        <v>0</v>
      </c>
      <c r="L567" s="141">
        <v>0</v>
      </c>
      <c r="M567" s="141">
        <v>0</v>
      </c>
      <c r="N567" s="141">
        <v>0</v>
      </c>
      <c r="O567" s="141">
        <v>0</v>
      </c>
      <c r="P567" s="141">
        <v>0</v>
      </c>
    </row>
    <row r="568" spans="1:16" ht="12.75">
      <c r="A568" s="141">
        <v>10</v>
      </c>
      <c r="B568" s="141">
        <v>1999</v>
      </c>
      <c r="C568" s="141" t="s">
        <v>564</v>
      </c>
      <c r="D568" s="141">
        <v>0</v>
      </c>
      <c r="E568" s="141">
        <v>0</v>
      </c>
      <c r="F568" s="141">
        <v>0</v>
      </c>
      <c r="G568" s="141">
        <v>0</v>
      </c>
      <c r="H568" s="141">
        <v>0</v>
      </c>
      <c r="I568" s="141">
        <v>0</v>
      </c>
      <c r="J568" s="141">
        <v>0</v>
      </c>
      <c r="K568" s="141">
        <v>0</v>
      </c>
      <c r="L568" s="141">
        <v>0</v>
      </c>
      <c r="M568" s="141">
        <v>0</v>
      </c>
      <c r="N568" s="141">
        <v>0</v>
      </c>
      <c r="O568" s="141">
        <v>0</v>
      </c>
      <c r="P568" s="141">
        <v>0</v>
      </c>
    </row>
    <row r="569" spans="1:16" ht="12.75">
      <c r="A569" s="141">
        <v>10</v>
      </c>
      <c r="B569" s="141">
        <v>1999</v>
      </c>
      <c r="C569" s="141" t="s">
        <v>565</v>
      </c>
      <c r="D569" s="141">
        <v>0</v>
      </c>
      <c r="E569" s="141">
        <v>0</v>
      </c>
      <c r="F569" s="141">
        <v>0</v>
      </c>
      <c r="G569" s="141">
        <v>0</v>
      </c>
      <c r="H569" s="141">
        <v>0</v>
      </c>
      <c r="I569" s="141">
        <v>0</v>
      </c>
      <c r="J569" s="141">
        <v>0</v>
      </c>
      <c r="K569" s="141">
        <v>0</v>
      </c>
      <c r="L569" s="141">
        <v>0</v>
      </c>
      <c r="M569" s="141">
        <v>0</v>
      </c>
      <c r="N569" s="141">
        <v>0</v>
      </c>
      <c r="O569" s="141">
        <v>0</v>
      </c>
      <c r="P569" s="141">
        <v>0</v>
      </c>
    </row>
    <row r="570" spans="1:16" ht="12.75">
      <c r="A570" s="141">
        <v>10</v>
      </c>
      <c r="B570" s="141">
        <v>1999</v>
      </c>
      <c r="C570" s="141" t="s">
        <v>566</v>
      </c>
      <c r="D570" s="141">
        <v>0</v>
      </c>
      <c r="E570" s="141">
        <v>0</v>
      </c>
      <c r="F570" s="141">
        <v>0</v>
      </c>
      <c r="G570" s="141">
        <v>0</v>
      </c>
      <c r="H570" s="141">
        <v>0</v>
      </c>
      <c r="I570" s="141">
        <v>0</v>
      </c>
      <c r="J570" s="141">
        <v>0</v>
      </c>
      <c r="K570" s="141">
        <v>0</v>
      </c>
      <c r="L570" s="141">
        <v>0</v>
      </c>
      <c r="M570" s="141">
        <v>0</v>
      </c>
      <c r="N570" s="141">
        <v>0</v>
      </c>
      <c r="O570" s="141">
        <v>0</v>
      </c>
      <c r="P570" s="141">
        <v>0</v>
      </c>
    </row>
    <row r="571" spans="1:16" ht="12.75">
      <c r="A571" s="141">
        <v>10</v>
      </c>
      <c r="B571" s="141">
        <v>1999</v>
      </c>
      <c r="C571" s="141" t="s">
        <v>567</v>
      </c>
      <c r="D571" s="141">
        <v>0</v>
      </c>
      <c r="E571" s="141">
        <v>0</v>
      </c>
      <c r="F571" s="141">
        <v>0</v>
      </c>
      <c r="G571" s="141">
        <v>0</v>
      </c>
      <c r="H571" s="141">
        <v>0</v>
      </c>
      <c r="I571" s="141">
        <v>0</v>
      </c>
      <c r="J571" s="141">
        <v>0</v>
      </c>
      <c r="K571" s="141">
        <v>0</v>
      </c>
      <c r="L571" s="141">
        <v>0</v>
      </c>
      <c r="M571" s="141">
        <v>0</v>
      </c>
      <c r="N571" s="141">
        <v>0</v>
      </c>
      <c r="O571" s="141">
        <v>0</v>
      </c>
      <c r="P571" s="141">
        <v>0</v>
      </c>
    </row>
    <row r="572" spans="1:16" ht="12.75">
      <c r="A572" s="141">
        <v>10</v>
      </c>
      <c r="B572" s="141">
        <v>1999</v>
      </c>
      <c r="C572" s="141" t="s">
        <v>568</v>
      </c>
      <c r="D572" s="141">
        <v>0</v>
      </c>
      <c r="E572" s="141">
        <v>0</v>
      </c>
      <c r="F572" s="141">
        <v>0</v>
      </c>
      <c r="G572" s="141">
        <v>0</v>
      </c>
      <c r="H572" s="141">
        <v>0</v>
      </c>
      <c r="I572" s="141">
        <v>0</v>
      </c>
      <c r="J572" s="141">
        <v>0</v>
      </c>
      <c r="K572" s="141">
        <v>0</v>
      </c>
      <c r="L572" s="141">
        <v>0</v>
      </c>
      <c r="M572" s="141">
        <v>0</v>
      </c>
      <c r="N572" s="141">
        <v>0</v>
      </c>
      <c r="O572" s="141">
        <v>0</v>
      </c>
      <c r="P572" s="141">
        <v>0</v>
      </c>
    </row>
    <row r="573" spans="1:16" ht="12.75">
      <c r="A573" s="141">
        <v>10</v>
      </c>
      <c r="B573" s="141">
        <v>1999</v>
      </c>
      <c r="C573" s="141" t="s">
        <v>569</v>
      </c>
      <c r="D573" s="141">
        <v>0</v>
      </c>
      <c r="E573" s="141">
        <v>0</v>
      </c>
      <c r="F573" s="141">
        <v>0</v>
      </c>
      <c r="G573" s="141">
        <v>0</v>
      </c>
      <c r="H573" s="141">
        <v>0</v>
      </c>
      <c r="I573" s="141">
        <v>0</v>
      </c>
      <c r="J573" s="141">
        <v>0</v>
      </c>
      <c r="K573" s="141">
        <v>0</v>
      </c>
      <c r="L573" s="141">
        <v>0</v>
      </c>
      <c r="M573" s="141">
        <v>0</v>
      </c>
      <c r="N573" s="141">
        <v>0</v>
      </c>
      <c r="O573" s="141">
        <v>0</v>
      </c>
      <c r="P573" s="141">
        <v>0</v>
      </c>
    </row>
    <row r="574" spans="1:16" ht="12.75">
      <c r="A574" s="141">
        <v>10</v>
      </c>
      <c r="B574" s="141">
        <v>1999</v>
      </c>
      <c r="C574" s="141" t="s">
        <v>570</v>
      </c>
      <c r="D574" s="141">
        <v>0</v>
      </c>
      <c r="E574" s="141">
        <v>0</v>
      </c>
      <c r="F574" s="141">
        <v>0</v>
      </c>
      <c r="G574" s="141">
        <v>0</v>
      </c>
      <c r="H574" s="141">
        <v>0</v>
      </c>
      <c r="I574" s="141">
        <v>0</v>
      </c>
      <c r="J574" s="141">
        <v>0</v>
      </c>
      <c r="K574" s="141">
        <v>0</v>
      </c>
      <c r="L574" s="141">
        <v>0</v>
      </c>
      <c r="M574" s="141">
        <v>0</v>
      </c>
      <c r="N574" s="141">
        <v>0</v>
      </c>
      <c r="O574" s="141">
        <v>0</v>
      </c>
      <c r="P574" s="141">
        <v>0</v>
      </c>
    </row>
    <row r="575" spans="1:16" ht="12.75">
      <c r="A575" s="141">
        <v>10</v>
      </c>
      <c r="B575" s="141">
        <v>1999</v>
      </c>
      <c r="C575" s="141" t="s">
        <v>571</v>
      </c>
      <c r="D575" s="141">
        <v>0</v>
      </c>
      <c r="E575" s="141">
        <v>0</v>
      </c>
      <c r="F575" s="141">
        <v>0</v>
      </c>
      <c r="G575" s="141">
        <v>0</v>
      </c>
      <c r="H575" s="141">
        <v>0</v>
      </c>
      <c r="I575" s="141">
        <v>0</v>
      </c>
      <c r="J575" s="141">
        <v>0</v>
      </c>
      <c r="K575" s="141">
        <v>0</v>
      </c>
      <c r="L575" s="141">
        <v>0</v>
      </c>
      <c r="M575" s="141">
        <v>0</v>
      </c>
      <c r="N575" s="141">
        <v>0</v>
      </c>
      <c r="O575" s="141">
        <v>0</v>
      </c>
      <c r="P575" s="141">
        <v>0</v>
      </c>
    </row>
    <row r="576" spans="1:16" ht="12.75">
      <c r="A576" s="141">
        <v>10</v>
      </c>
      <c r="B576" s="141">
        <v>1999</v>
      </c>
      <c r="C576" s="141" t="s">
        <v>572</v>
      </c>
      <c r="D576" s="141">
        <v>0</v>
      </c>
      <c r="E576" s="141">
        <v>0</v>
      </c>
      <c r="F576" s="141">
        <v>0</v>
      </c>
      <c r="G576" s="141">
        <v>0</v>
      </c>
      <c r="H576" s="141">
        <v>0</v>
      </c>
      <c r="I576" s="141">
        <v>0</v>
      </c>
      <c r="J576" s="141">
        <v>0</v>
      </c>
      <c r="K576" s="141">
        <v>0</v>
      </c>
      <c r="L576" s="141">
        <v>0</v>
      </c>
      <c r="M576" s="141">
        <v>0</v>
      </c>
      <c r="N576" s="141">
        <v>0</v>
      </c>
      <c r="O576" s="141">
        <v>0</v>
      </c>
      <c r="P576" s="141">
        <v>0</v>
      </c>
    </row>
    <row r="577" spans="1:16" ht="12.75">
      <c r="A577" s="141">
        <v>10</v>
      </c>
      <c r="B577" s="141">
        <v>1999</v>
      </c>
      <c r="C577" s="141" t="s">
        <v>573</v>
      </c>
      <c r="D577" s="141">
        <v>0</v>
      </c>
      <c r="E577" s="141">
        <v>0</v>
      </c>
      <c r="F577" s="141">
        <v>0</v>
      </c>
      <c r="G577" s="141">
        <v>0</v>
      </c>
      <c r="H577" s="141">
        <v>0</v>
      </c>
      <c r="I577" s="141">
        <v>0</v>
      </c>
      <c r="J577" s="141">
        <v>0</v>
      </c>
      <c r="K577" s="141">
        <v>0</v>
      </c>
      <c r="L577" s="141">
        <v>0</v>
      </c>
      <c r="M577" s="141">
        <v>0</v>
      </c>
      <c r="N577" s="141">
        <v>0</v>
      </c>
      <c r="O577" s="141">
        <v>0</v>
      </c>
      <c r="P577" s="141">
        <v>0</v>
      </c>
    </row>
    <row r="578" spans="1:16" ht="12.75">
      <c r="A578" s="141">
        <v>10</v>
      </c>
      <c r="B578" s="141">
        <v>1999</v>
      </c>
      <c r="C578" s="141" t="s">
        <v>574</v>
      </c>
      <c r="D578" s="141">
        <v>0</v>
      </c>
      <c r="E578" s="141">
        <v>0</v>
      </c>
      <c r="F578" s="141">
        <v>0</v>
      </c>
      <c r="G578" s="141">
        <v>0</v>
      </c>
      <c r="H578" s="141">
        <v>0</v>
      </c>
      <c r="I578" s="141">
        <v>0</v>
      </c>
      <c r="J578" s="141">
        <v>0</v>
      </c>
      <c r="K578" s="141">
        <v>0</v>
      </c>
      <c r="L578" s="141">
        <v>0</v>
      </c>
      <c r="M578" s="141">
        <v>0</v>
      </c>
      <c r="N578" s="141">
        <v>0</v>
      </c>
      <c r="O578" s="141">
        <v>0</v>
      </c>
      <c r="P578" s="141">
        <v>0</v>
      </c>
    </row>
    <row r="579" spans="1:16" ht="12.75">
      <c r="A579" s="141">
        <v>10</v>
      </c>
      <c r="B579" s="141">
        <v>1999</v>
      </c>
      <c r="C579" s="141" t="s">
        <v>575</v>
      </c>
      <c r="D579" s="141">
        <v>0</v>
      </c>
      <c r="E579" s="141">
        <v>0</v>
      </c>
      <c r="F579" s="141">
        <v>0</v>
      </c>
      <c r="G579" s="141">
        <v>0</v>
      </c>
      <c r="H579" s="141">
        <v>0</v>
      </c>
      <c r="I579" s="141">
        <v>0</v>
      </c>
      <c r="J579" s="141">
        <v>0</v>
      </c>
      <c r="K579" s="141">
        <v>0</v>
      </c>
      <c r="L579" s="141">
        <v>0</v>
      </c>
      <c r="M579" s="141">
        <v>0</v>
      </c>
      <c r="N579" s="141">
        <v>0</v>
      </c>
      <c r="O579" s="141">
        <v>0</v>
      </c>
      <c r="P579" s="141">
        <v>0</v>
      </c>
    </row>
    <row r="580" spans="1:16" ht="12.75">
      <c r="A580" s="141">
        <v>10</v>
      </c>
      <c r="B580" s="141">
        <v>1999</v>
      </c>
      <c r="C580" s="141" t="s">
        <v>576</v>
      </c>
      <c r="D580" s="141">
        <v>0</v>
      </c>
      <c r="E580" s="141">
        <v>0</v>
      </c>
      <c r="F580" s="141">
        <v>0</v>
      </c>
      <c r="G580" s="141">
        <v>0</v>
      </c>
      <c r="H580" s="141">
        <v>0</v>
      </c>
      <c r="I580" s="141">
        <v>0</v>
      </c>
      <c r="J580" s="141">
        <v>0</v>
      </c>
      <c r="K580" s="141">
        <v>0</v>
      </c>
      <c r="L580" s="141">
        <v>0</v>
      </c>
      <c r="M580" s="141">
        <v>0</v>
      </c>
      <c r="N580" s="141">
        <v>0</v>
      </c>
      <c r="O580" s="141">
        <v>0</v>
      </c>
      <c r="P580" s="141">
        <v>0</v>
      </c>
    </row>
    <row r="581" spans="1:16" ht="12.75">
      <c r="A581" s="141">
        <v>10</v>
      </c>
      <c r="B581" s="141">
        <v>1999</v>
      </c>
      <c r="C581" s="141" t="s">
        <v>577</v>
      </c>
      <c r="D581" s="141">
        <v>0</v>
      </c>
      <c r="E581" s="141">
        <v>0</v>
      </c>
      <c r="F581" s="141">
        <v>0</v>
      </c>
      <c r="G581" s="141">
        <v>0</v>
      </c>
      <c r="H581" s="141">
        <v>0</v>
      </c>
      <c r="I581" s="141">
        <v>0</v>
      </c>
      <c r="J581" s="141">
        <v>0</v>
      </c>
      <c r="K581" s="141">
        <v>0</v>
      </c>
      <c r="L581" s="141">
        <v>0</v>
      </c>
      <c r="M581" s="141">
        <v>0</v>
      </c>
      <c r="N581" s="141">
        <v>0</v>
      </c>
      <c r="O581" s="141">
        <v>0</v>
      </c>
      <c r="P581" s="141">
        <v>0</v>
      </c>
    </row>
    <row r="582" spans="1:16" ht="12.75">
      <c r="A582" s="141">
        <v>10</v>
      </c>
      <c r="B582" s="141">
        <v>1999</v>
      </c>
      <c r="C582" s="141" t="s">
        <v>578</v>
      </c>
      <c r="D582" s="141">
        <v>0</v>
      </c>
      <c r="E582" s="141">
        <v>0</v>
      </c>
      <c r="F582" s="141">
        <v>0</v>
      </c>
      <c r="G582" s="141">
        <v>0</v>
      </c>
      <c r="H582" s="141">
        <v>0</v>
      </c>
      <c r="I582" s="141">
        <v>0</v>
      </c>
      <c r="J582" s="141">
        <v>0</v>
      </c>
      <c r="K582" s="141">
        <v>0</v>
      </c>
      <c r="L582" s="141">
        <v>0</v>
      </c>
      <c r="M582" s="141">
        <v>0</v>
      </c>
      <c r="N582" s="141">
        <v>0</v>
      </c>
      <c r="O582" s="141">
        <v>0</v>
      </c>
      <c r="P582" s="141">
        <v>0</v>
      </c>
    </row>
    <row r="583" spans="1:16" ht="12.75">
      <c r="A583" s="141">
        <v>10</v>
      </c>
      <c r="B583" s="141">
        <v>1999</v>
      </c>
      <c r="C583" s="141" t="s">
        <v>579</v>
      </c>
      <c r="D583" s="141">
        <v>0</v>
      </c>
      <c r="E583" s="141">
        <v>0</v>
      </c>
      <c r="F583" s="141">
        <v>0</v>
      </c>
      <c r="G583" s="141">
        <v>0</v>
      </c>
      <c r="H583" s="141">
        <v>0</v>
      </c>
      <c r="I583" s="141">
        <v>0</v>
      </c>
      <c r="J583" s="141">
        <v>0</v>
      </c>
      <c r="K583" s="141">
        <v>0</v>
      </c>
      <c r="L583" s="141">
        <v>0</v>
      </c>
      <c r="M583" s="141">
        <v>0</v>
      </c>
      <c r="N583" s="141">
        <v>0</v>
      </c>
      <c r="O583" s="141">
        <v>0</v>
      </c>
      <c r="P583" s="141">
        <v>0</v>
      </c>
    </row>
    <row r="584" spans="1:16" ht="12.75">
      <c r="A584" s="141">
        <v>10</v>
      </c>
      <c r="B584" s="141">
        <v>1999</v>
      </c>
      <c r="C584" s="141" t="s">
        <v>580</v>
      </c>
      <c r="D584" s="141">
        <v>0</v>
      </c>
      <c r="E584" s="141">
        <v>0</v>
      </c>
      <c r="F584" s="141">
        <v>0</v>
      </c>
      <c r="G584" s="141">
        <v>0</v>
      </c>
      <c r="H584" s="141">
        <v>0</v>
      </c>
      <c r="I584" s="141">
        <v>0</v>
      </c>
      <c r="J584" s="141">
        <v>0</v>
      </c>
      <c r="K584" s="141">
        <v>0</v>
      </c>
      <c r="L584" s="141">
        <v>0</v>
      </c>
      <c r="M584" s="141">
        <v>0</v>
      </c>
      <c r="N584" s="141">
        <v>0</v>
      </c>
      <c r="O584" s="141">
        <v>0</v>
      </c>
      <c r="P584" s="141">
        <v>0</v>
      </c>
    </row>
    <row r="585" spans="1:16" ht="12.75">
      <c r="A585" s="141">
        <v>10</v>
      </c>
      <c r="B585" s="141">
        <v>1999</v>
      </c>
      <c r="C585" s="141" t="s">
        <v>581</v>
      </c>
      <c r="D585" s="141">
        <v>0</v>
      </c>
      <c r="E585" s="141">
        <v>0</v>
      </c>
      <c r="F585" s="141">
        <v>0</v>
      </c>
      <c r="G585" s="141">
        <v>0</v>
      </c>
      <c r="H585" s="141">
        <v>0</v>
      </c>
      <c r="I585" s="141">
        <v>0</v>
      </c>
      <c r="J585" s="141">
        <v>0</v>
      </c>
      <c r="K585" s="141">
        <v>0</v>
      </c>
      <c r="L585" s="141">
        <v>0</v>
      </c>
      <c r="M585" s="141">
        <v>0</v>
      </c>
      <c r="N585" s="141">
        <v>0</v>
      </c>
      <c r="O585" s="141">
        <v>0</v>
      </c>
      <c r="P585" s="141">
        <v>0</v>
      </c>
    </row>
    <row r="586" spans="1:16" ht="12.75">
      <c r="A586" s="141">
        <v>10</v>
      </c>
      <c r="B586" s="141">
        <v>1999</v>
      </c>
      <c r="C586" s="141" t="s">
        <v>582</v>
      </c>
      <c r="D586" s="141">
        <v>0</v>
      </c>
      <c r="E586" s="141">
        <v>0</v>
      </c>
      <c r="F586" s="141">
        <v>0</v>
      </c>
      <c r="G586" s="141">
        <v>0</v>
      </c>
      <c r="H586" s="141">
        <v>0</v>
      </c>
      <c r="I586" s="141">
        <v>0</v>
      </c>
      <c r="J586" s="141">
        <v>0</v>
      </c>
      <c r="K586" s="141">
        <v>0</v>
      </c>
      <c r="L586" s="141">
        <v>0</v>
      </c>
      <c r="M586" s="141">
        <v>0</v>
      </c>
      <c r="N586" s="141">
        <v>0</v>
      </c>
      <c r="O586" s="141">
        <v>0</v>
      </c>
      <c r="P586" s="141">
        <v>0</v>
      </c>
    </row>
    <row r="587" spans="1:16" ht="12.75">
      <c r="A587" s="141">
        <v>10</v>
      </c>
      <c r="B587" s="141">
        <v>1999</v>
      </c>
      <c r="C587" s="141" t="s">
        <v>583</v>
      </c>
      <c r="D587" s="141">
        <v>0</v>
      </c>
      <c r="E587" s="141">
        <v>0</v>
      </c>
      <c r="F587" s="141">
        <v>0</v>
      </c>
      <c r="G587" s="141">
        <v>0</v>
      </c>
      <c r="H587" s="141">
        <v>0</v>
      </c>
      <c r="I587" s="141">
        <v>0</v>
      </c>
      <c r="J587" s="141">
        <v>0</v>
      </c>
      <c r="K587" s="141">
        <v>0</v>
      </c>
      <c r="L587" s="141">
        <v>0</v>
      </c>
      <c r="M587" s="141">
        <v>0</v>
      </c>
      <c r="N587" s="141">
        <v>0</v>
      </c>
      <c r="O587" s="141">
        <v>0</v>
      </c>
      <c r="P587" s="141">
        <v>0</v>
      </c>
    </row>
    <row r="588" spans="1:16" ht="12.75">
      <c r="A588" s="141">
        <v>10</v>
      </c>
      <c r="B588" s="141">
        <v>1999</v>
      </c>
      <c r="C588" s="141" t="s">
        <v>584</v>
      </c>
      <c r="D588" s="141">
        <v>0</v>
      </c>
      <c r="E588" s="141">
        <v>0</v>
      </c>
      <c r="F588" s="141">
        <v>0</v>
      </c>
      <c r="G588" s="141">
        <v>0</v>
      </c>
      <c r="H588" s="141">
        <v>0</v>
      </c>
      <c r="I588" s="141">
        <v>0</v>
      </c>
      <c r="J588" s="141">
        <v>0</v>
      </c>
      <c r="K588" s="141">
        <v>0</v>
      </c>
      <c r="L588" s="141">
        <v>0</v>
      </c>
      <c r="M588" s="141">
        <v>0</v>
      </c>
      <c r="N588" s="141">
        <v>0</v>
      </c>
      <c r="O588" s="141">
        <v>0</v>
      </c>
      <c r="P588" s="141">
        <v>0</v>
      </c>
    </row>
    <row r="589" spans="1:16" ht="12.75">
      <c r="A589" s="141">
        <v>10</v>
      </c>
      <c r="B589" s="141">
        <v>1999</v>
      </c>
      <c r="C589" s="141" t="s">
        <v>585</v>
      </c>
      <c r="D589" s="141">
        <v>0</v>
      </c>
      <c r="E589" s="141">
        <v>0</v>
      </c>
      <c r="F589" s="141">
        <v>0</v>
      </c>
      <c r="G589" s="141">
        <v>0</v>
      </c>
      <c r="H589" s="141">
        <v>0</v>
      </c>
      <c r="I589" s="141">
        <v>0</v>
      </c>
      <c r="J589" s="141">
        <v>0</v>
      </c>
      <c r="K589" s="141">
        <v>0</v>
      </c>
      <c r="L589" s="141">
        <v>0</v>
      </c>
      <c r="M589" s="141">
        <v>0</v>
      </c>
      <c r="N589" s="141">
        <v>0</v>
      </c>
      <c r="O589" s="141">
        <v>0</v>
      </c>
      <c r="P589" s="141">
        <v>0</v>
      </c>
    </row>
    <row r="590" spans="1:16" ht="12.75">
      <c r="A590" s="141">
        <v>10</v>
      </c>
      <c r="B590" s="141">
        <v>1999</v>
      </c>
      <c r="C590" s="141" t="s">
        <v>586</v>
      </c>
      <c r="D590" s="141">
        <v>0</v>
      </c>
      <c r="E590" s="141">
        <v>0</v>
      </c>
      <c r="F590" s="141">
        <v>0</v>
      </c>
      <c r="G590" s="141">
        <v>0</v>
      </c>
      <c r="H590" s="141">
        <v>0</v>
      </c>
      <c r="I590" s="141">
        <v>0</v>
      </c>
      <c r="J590" s="141">
        <v>0</v>
      </c>
      <c r="K590" s="141">
        <v>0</v>
      </c>
      <c r="L590" s="141">
        <v>0</v>
      </c>
      <c r="M590" s="141">
        <v>0</v>
      </c>
      <c r="N590" s="141">
        <v>0</v>
      </c>
      <c r="O590" s="141">
        <v>0</v>
      </c>
      <c r="P590" s="141">
        <v>0</v>
      </c>
    </row>
    <row r="591" spans="1:16" ht="12.75">
      <c r="A591" s="141">
        <v>10</v>
      </c>
      <c r="B591" s="141">
        <v>1999</v>
      </c>
      <c r="C591" s="141" t="s">
        <v>587</v>
      </c>
      <c r="D591" s="141">
        <v>0</v>
      </c>
      <c r="E591" s="141">
        <v>0</v>
      </c>
      <c r="F591" s="141">
        <v>0</v>
      </c>
      <c r="G591" s="141">
        <v>0</v>
      </c>
      <c r="H591" s="141">
        <v>0</v>
      </c>
      <c r="I591" s="141">
        <v>0</v>
      </c>
      <c r="J591" s="141">
        <v>0</v>
      </c>
      <c r="K591" s="141">
        <v>0</v>
      </c>
      <c r="L591" s="141">
        <v>0</v>
      </c>
      <c r="M591" s="141">
        <v>0</v>
      </c>
      <c r="N591" s="141">
        <v>0</v>
      </c>
      <c r="O591" s="141">
        <v>0</v>
      </c>
      <c r="P591" s="141">
        <v>0</v>
      </c>
    </row>
    <row r="592" spans="1:16" ht="12.75">
      <c r="A592" s="141">
        <v>10</v>
      </c>
      <c r="B592" s="141">
        <v>1999</v>
      </c>
      <c r="C592" s="141" t="s">
        <v>588</v>
      </c>
      <c r="D592" s="141">
        <v>0</v>
      </c>
      <c r="E592" s="141">
        <v>0</v>
      </c>
      <c r="F592" s="141">
        <v>0</v>
      </c>
      <c r="G592" s="141">
        <v>0</v>
      </c>
      <c r="H592" s="141">
        <v>0</v>
      </c>
      <c r="I592" s="141">
        <v>0</v>
      </c>
      <c r="J592" s="141">
        <v>0</v>
      </c>
      <c r="K592" s="141">
        <v>0</v>
      </c>
      <c r="L592" s="141">
        <v>0</v>
      </c>
      <c r="M592" s="141">
        <v>0</v>
      </c>
      <c r="N592" s="141">
        <v>0</v>
      </c>
      <c r="O592" s="141">
        <v>0</v>
      </c>
      <c r="P592" s="141">
        <v>0</v>
      </c>
    </row>
    <row r="593" spans="1:16" ht="12.75">
      <c r="A593" s="141">
        <v>10</v>
      </c>
      <c r="B593" s="141">
        <v>1999</v>
      </c>
      <c r="C593" s="141" t="s">
        <v>589</v>
      </c>
      <c r="D593" s="141">
        <v>0</v>
      </c>
      <c r="E593" s="141">
        <v>0</v>
      </c>
      <c r="F593" s="141">
        <v>0</v>
      </c>
      <c r="G593" s="141">
        <v>0</v>
      </c>
      <c r="H593" s="141">
        <v>0</v>
      </c>
      <c r="I593" s="141">
        <v>0</v>
      </c>
      <c r="J593" s="141">
        <v>0</v>
      </c>
      <c r="K593" s="141">
        <v>0</v>
      </c>
      <c r="L593" s="141">
        <v>0</v>
      </c>
      <c r="M593" s="141">
        <v>0</v>
      </c>
      <c r="N593" s="141">
        <v>0</v>
      </c>
      <c r="O593" s="141">
        <v>0</v>
      </c>
      <c r="P593" s="141">
        <v>0</v>
      </c>
    </row>
    <row r="594" spans="1:16" ht="12.75">
      <c r="A594" s="141">
        <v>10</v>
      </c>
      <c r="B594" s="141">
        <v>1999</v>
      </c>
      <c r="C594" s="141" t="s">
        <v>590</v>
      </c>
      <c r="D594" s="141">
        <v>0</v>
      </c>
      <c r="E594" s="141">
        <v>0</v>
      </c>
      <c r="F594" s="141">
        <v>0</v>
      </c>
      <c r="G594" s="141">
        <v>0</v>
      </c>
      <c r="H594" s="141">
        <v>0</v>
      </c>
      <c r="I594" s="141">
        <v>0</v>
      </c>
      <c r="J594" s="141">
        <v>0</v>
      </c>
      <c r="K594" s="141">
        <v>0</v>
      </c>
      <c r="L594" s="141">
        <v>0</v>
      </c>
      <c r="M594" s="141">
        <v>0</v>
      </c>
      <c r="N594" s="141">
        <v>0</v>
      </c>
      <c r="O594" s="141">
        <v>0</v>
      </c>
      <c r="P594" s="141">
        <v>0</v>
      </c>
    </row>
    <row r="595" spans="1:16" ht="12.75">
      <c r="A595" s="141">
        <v>10</v>
      </c>
      <c r="B595" s="141">
        <v>1999</v>
      </c>
      <c r="C595" s="141" t="s">
        <v>591</v>
      </c>
      <c r="D595" s="141">
        <v>0</v>
      </c>
      <c r="E595" s="141">
        <v>0</v>
      </c>
      <c r="F595" s="141">
        <v>0</v>
      </c>
      <c r="G595" s="141">
        <v>0</v>
      </c>
      <c r="H595" s="141">
        <v>0</v>
      </c>
      <c r="I595" s="141">
        <v>0</v>
      </c>
      <c r="J595" s="141">
        <v>0</v>
      </c>
      <c r="K595" s="141">
        <v>0</v>
      </c>
      <c r="L595" s="141">
        <v>0</v>
      </c>
      <c r="M595" s="141">
        <v>0</v>
      </c>
      <c r="N595" s="141">
        <v>0</v>
      </c>
      <c r="O595" s="141">
        <v>0</v>
      </c>
      <c r="P595" s="141">
        <v>0</v>
      </c>
    </row>
    <row r="596" spans="1:16" ht="12.75">
      <c r="A596" s="141">
        <v>10</v>
      </c>
      <c r="B596" s="141">
        <v>1999</v>
      </c>
      <c r="C596" s="141" t="s">
        <v>592</v>
      </c>
      <c r="D596" s="141">
        <v>0</v>
      </c>
      <c r="E596" s="141">
        <v>0</v>
      </c>
      <c r="F596" s="141">
        <v>0</v>
      </c>
      <c r="G596" s="141">
        <v>0</v>
      </c>
      <c r="H596" s="141">
        <v>0</v>
      </c>
      <c r="I596" s="141">
        <v>0</v>
      </c>
      <c r="J596" s="141">
        <v>0</v>
      </c>
      <c r="K596" s="141">
        <v>0</v>
      </c>
      <c r="L596" s="141">
        <v>0</v>
      </c>
      <c r="M596" s="141">
        <v>0</v>
      </c>
      <c r="N596" s="141">
        <v>0</v>
      </c>
      <c r="O596" s="141">
        <v>0</v>
      </c>
      <c r="P596" s="141">
        <v>0</v>
      </c>
    </row>
    <row r="597" spans="1:16" ht="12.75">
      <c r="A597" s="141">
        <v>10</v>
      </c>
      <c r="B597" s="141">
        <v>1999</v>
      </c>
      <c r="C597" s="141" t="s">
        <v>593</v>
      </c>
      <c r="D597" s="141">
        <v>0</v>
      </c>
      <c r="E597" s="141">
        <v>0</v>
      </c>
      <c r="F597" s="141">
        <v>0</v>
      </c>
      <c r="G597" s="141">
        <v>0</v>
      </c>
      <c r="H597" s="141">
        <v>0</v>
      </c>
      <c r="I597" s="141">
        <v>0</v>
      </c>
      <c r="J597" s="141">
        <v>0</v>
      </c>
      <c r="K597" s="141">
        <v>0</v>
      </c>
      <c r="L597" s="141">
        <v>0</v>
      </c>
      <c r="M597" s="141">
        <v>0</v>
      </c>
      <c r="N597" s="141">
        <v>0</v>
      </c>
      <c r="O597" s="141">
        <v>0</v>
      </c>
      <c r="P597" s="141">
        <v>0</v>
      </c>
    </row>
    <row r="598" spans="1:16" ht="12.75">
      <c r="A598" s="141">
        <v>10</v>
      </c>
      <c r="B598" s="141">
        <v>1999</v>
      </c>
      <c r="C598" s="141" t="s">
        <v>594</v>
      </c>
      <c r="D598" s="141">
        <v>0</v>
      </c>
      <c r="E598" s="141">
        <v>0</v>
      </c>
      <c r="F598" s="141">
        <v>0</v>
      </c>
      <c r="G598" s="141">
        <v>0</v>
      </c>
      <c r="H598" s="141">
        <v>0</v>
      </c>
      <c r="I598" s="141">
        <v>0</v>
      </c>
      <c r="J598" s="141">
        <v>0</v>
      </c>
      <c r="K598" s="141">
        <v>0</v>
      </c>
      <c r="L598" s="141">
        <v>0</v>
      </c>
      <c r="M598" s="141">
        <v>0</v>
      </c>
      <c r="N598" s="141">
        <v>0</v>
      </c>
      <c r="O598" s="141">
        <v>0</v>
      </c>
      <c r="P598" s="141">
        <v>0</v>
      </c>
    </row>
    <row r="599" spans="1:16" ht="12.75">
      <c r="A599" s="141">
        <v>10</v>
      </c>
      <c r="B599" s="141">
        <v>1999</v>
      </c>
      <c r="C599" s="141" t="s">
        <v>595</v>
      </c>
      <c r="D599" s="141">
        <v>0</v>
      </c>
      <c r="E599" s="141">
        <v>0</v>
      </c>
      <c r="F599" s="141">
        <v>0</v>
      </c>
      <c r="G599" s="141">
        <v>0</v>
      </c>
      <c r="H599" s="141">
        <v>0</v>
      </c>
      <c r="I599" s="141">
        <v>0</v>
      </c>
      <c r="J599" s="141">
        <v>0</v>
      </c>
      <c r="K599" s="141">
        <v>0</v>
      </c>
      <c r="L599" s="141">
        <v>0</v>
      </c>
      <c r="M599" s="141">
        <v>0</v>
      </c>
      <c r="N599" s="141">
        <v>0</v>
      </c>
      <c r="O599" s="141">
        <v>0</v>
      </c>
      <c r="P599" s="141">
        <v>0</v>
      </c>
    </row>
    <row r="600" spans="1:16" ht="12.75">
      <c r="A600" s="141">
        <v>10</v>
      </c>
      <c r="B600" s="141">
        <v>1999</v>
      </c>
      <c r="C600" s="141" t="s">
        <v>596</v>
      </c>
      <c r="D600" s="141">
        <v>0</v>
      </c>
      <c r="E600" s="141">
        <v>0</v>
      </c>
      <c r="F600" s="141">
        <v>0</v>
      </c>
      <c r="G600" s="141">
        <v>0</v>
      </c>
      <c r="H600" s="141">
        <v>0</v>
      </c>
      <c r="I600" s="141">
        <v>0</v>
      </c>
      <c r="J600" s="141">
        <v>0</v>
      </c>
      <c r="K600" s="141">
        <v>0</v>
      </c>
      <c r="L600" s="141">
        <v>0</v>
      </c>
      <c r="M600" s="141">
        <v>0</v>
      </c>
      <c r="N600" s="141">
        <v>0</v>
      </c>
      <c r="O600" s="141">
        <v>0</v>
      </c>
      <c r="P600" s="141">
        <v>0</v>
      </c>
    </row>
    <row r="601" spans="1:16" ht="12.75">
      <c r="A601" s="141">
        <v>10</v>
      </c>
      <c r="B601" s="141">
        <v>1999</v>
      </c>
      <c r="C601" s="141" t="s">
        <v>597</v>
      </c>
      <c r="D601" s="141">
        <v>0</v>
      </c>
      <c r="E601" s="141">
        <v>0</v>
      </c>
      <c r="F601" s="141">
        <v>0</v>
      </c>
      <c r="G601" s="141">
        <v>0</v>
      </c>
      <c r="H601" s="141">
        <v>0</v>
      </c>
      <c r="I601" s="141">
        <v>0</v>
      </c>
      <c r="J601" s="141">
        <v>0</v>
      </c>
      <c r="K601" s="141">
        <v>0</v>
      </c>
      <c r="L601" s="141">
        <v>0</v>
      </c>
      <c r="M601" s="141">
        <v>0</v>
      </c>
      <c r="N601" s="141">
        <v>0</v>
      </c>
      <c r="O601" s="141">
        <v>0</v>
      </c>
      <c r="P601" s="141">
        <v>0</v>
      </c>
    </row>
    <row r="602" spans="1:16" ht="12.75">
      <c r="A602" s="141">
        <v>10</v>
      </c>
      <c r="B602" s="141">
        <v>1999</v>
      </c>
      <c r="C602" s="141" t="s">
        <v>500</v>
      </c>
      <c r="D602" s="141">
        <v>0</v>
      </c>
      <c r="E602" s="141">
        <v>0</v>
      </c>
      <c r="F602" s="141">
        <v>0</v>
      </c>
      <c r="G602" s="141">
        <v>0</v>
      </c>
      <c r="H602" s="141">
        <v>0</v>
      </c>
      <c r="I602" s="141">
        <v>0</v>
      </c>
      <c r="J602" s="141">
        <v>0</v>
      </c>
      <c r="K602" s="141">
        <v>0</v>
      </c>
      <c r="L602" s="141">
        <v>0</v>
      </c>
      <c r="M602" s="141">
        <v>0</v>
      </c>
      <c r="N602" s="141">
        <v>0</v>
      </c>
      <c r="O602" s="141">
        <v>0</v>
      </c>
      <c r="P602" s="141">
        <v>0</v>
      </c>
    </row>
    <row r="603" spans="1:16" ht="12.75">
      <c r="A603" s="141">
        <v>10</v>
      </c>
      <c r="B603" s="141">
        <v>1999</v>
      </c>
      <c r="C603" s="141" t="s">
        <v>501</v>
      </c>
      <c r="D603" s="141">
        <v>0</v>
      </c>
      <c r="E603" s="141">
        <v>0</v>
      </c>
      <c r="F603" s="141">
        <v>0</v>
      </c>
      <c r="G603" s="141">
        <v>0</v>
      </c>
      <c r="H603" s="141">
        <v>0</v>
      </c>
      <c r="I603" s="141">
        <v>0</v>
      </c>
      <c r="J603" s="141">
        <v>0</v>
      </c>
      <c r="K603" s="141">
        <v>0</v>
      </c>
      <c r="L603" s="141">
        <v>0</v>
      </c>
      <c r="M603" s="141">
        <v>0</v>
      </c>
      <c r="N603" s="141">
        <v>0</v>
      </c>
      <c r="O603" s="141">
        <v>0</v>
      </c>
      <c r="P603" s="141">
        <v>0</v>
      </c>
    </row>
    <row r="604" spans="1:16" ht="12.75">
      <c r="A604" s="141">
        <v>10</v>
      </c>
      <c r="B604" s="141">
        <v>1999</v>
      </c>
      <c r="C604" s="141" t="s">
        <v>502</v>
      </c>
      <c r="D604" s="141">
        <v>0</v>
      </c>
      <c r="E604" s="141">
        <v>0</v>
      </c>
      <c r="F604" s="141">
        <v>0</v>
      </c>
      <c r="G604" s="141">
        <v>0</v>
      </c>
      <c r="H604" s="141">
        <v>0</v>
      </c>
      <c r="I604" s="141">
        <v>0</v>
      </c>
      <c r="J604" s="141">
        <v>0</v>
      </c>
      <c r="K604" s="141">
        <v>0</v>
      </c>
      <c r="L604" s="141">
        <v>0</v>
      </c>
      <c r="M604" s="141">
        <v>0</v>
      </c>
      <c r="N604" s="141">
        <v>0</v>
      </c>
      <c r="O604" s="141">
        <v>0</v>
      </c>
      <c r="P604" s="141">
        <v>0</v>
      </c>
    </row>
    <row r="605" spans="1:16" ht="12.75">
      <c r="A605" s="141">
        <v>10</v>
      </c>
      <c r="B605" s="141">
        <v>1999</v>
      </c>
      <c r="C605" s="141" t="s">
        <v>503</v>
      </c>
      <c r="D605" s="141">
        <v>0</v>
      </c>
      <c r="E605" s="141">
        <v>0</v>
      </c>
      <c r="F605" s="141">
        <v>0</v>
      </c>
      <c r="G605" s="141">
        <v>0</v>
      </c>
      <c r="H605" s="141">
        <v>0</v>
      </c>
      <c r="I605" s="141">
        <v>0</v>
      </c>
      <c r="J605" s="141">
        <v>0</v>
      </c>
      <c r="K605" s="141">
        <v>0</v>
      </c>
      <c r="L605" s="141">
        <v>0</v>
      </c>
      <c r="M605" s="141">
        <v>0</v>
      </c>
      <c r="N605" s="141">
        <v>0</v>
      </c>
      <c r="O605" s="141">
        <v>0</v>
      </c>
      <c r="P605" s="141">
        <v>0</v>
      </c>
    </row>
    <row r="606" spans="1:16" ht="12.75">
      <c r="A606" s="141">
        <v>10</v>
      </c>
      <c r="B606" s="141">
        <v>1999</v>
      </c>
      <c r="C606" s="141" t="s">
        <v>504</v>
      </c>
      <c r="D606" s="141">
        <v>0</v>
      </c>
      <c r="E606" s="141">
        <v>0</v>
      </c>
      <c r="F606" s="141">
        <v>0</v>
      </c>
      <c r="G606" s="141">
        <v>0</v>
      </c>
      <c r="H606" s="141">
        <v>0</v>
      </c>
      <c r="I606" s="141">
        <v>0</v>
      </c>
      <c r="J606" s="141">
        <v>0</v>
      </c>
      <c r="K606" s="141">
        <v>0</v>
      </c>
      <c r="L606" s="141">
        <v>0</v>
      </c>
      <c r="M606" s="141">
        <v>0</v>
      </c>
      <c r="N606" s="141">
        <v>0</v>
      </c>
      <c r="O606" s="141">
        <v>0</v>
      </c>
      <c r="P606" s="141">
        <v>0</v>
      </c>
    </row>
    <row r="607" spans="1:16" ht="12.75">
      <c r="A607" s="141">
        <v>10</v>
      </c>
      <c r="B607" s="141">
        <v>1999</v>
      </c>
      <c r="C607" s="141" t="s">
        <v>505</v>
      </c>
      <c r="D607" s="141">
        <v>0</v>
      </c>
      <c r="E607" s="141">
        <v>0</v>
      </c>
      <c r="F607" s="141">
        <v>0</v>
      </c>
      <c r="G607" s="141">
        <v>0</v>
      </c>
      <c r="H607" s="141">
        <v>0</v>
      </c>
      <c r="I607" s="141">
        <v>0</v>
      </c>
      <c r="J607" s="141">
        <v>0</v>
      </c>
      <c r="K607" s="141">
        <v>0</v>
      </c>
      <c r="L607" s="141">
        <v>0</v>
      </c>
      <c r="M607" s="141">
        <v>0</v>
      </c>
      <c r="N607" s="141">
        <v>0</v>
      </c>
      <c r="O607" s="141">
        <v>0</v>
      </c>
      <c r="P607" s="141">
        <v>0</v>
      </c>
    </row>
    <row r="608" spans="1:16" ht="12.75">
      <c r="A608" s="141">
        <v>12</v>
      </c>
      <c r="B608" s="141">
        <v>1999</v>
      </c>
      <c r="C608" s="141" t="s">
        <v>506</v>
      </c>
      <c r="D608" s="141">
        <v>0</v>
      </c>
      <c r="E608" s="141">
        <v>0</v>
      </c>
      <c r="F608" s="141">
        <v>0</v>
      </c>
      <c r="G608" s="141">
        <v>0</v>
      </c>
      <c r="H608" s="141">
        <v>0</v>
      </c>
      <c r="I608" s="141">
        <v>0</v>
      </c>
      <c r="J608" s="141">
        <v>0</v>
      </c>
      <c r="K608" s="141">
        <v>0</v>
      </c>
      <c r="L608" s="141">
        <v>0</v>
      </c>
      <c r="M608" s="141">
        <v>0</v>
      </c>
      <c r="N608" s="141">
        <v>0</v>
      </c>
      <c r="O608" s="141">
        <v>0</v>
      </c>
      <c r="P608" s="141">
        <v>0</v>
      </c>
    </row>
    <row r="609" spans="1:16" ht="12.75">
      <c r="A609" s="141">
        <v>10</v>
      </c>
      <c r="B609" s="141">
        <v>1999</v>
      </c>
      <c r="C609" s="141" t="s">
        <v>507</v>
      </c>
      <c r="D609" s="141">
        <v>0</v>
      </c>
      <c r="E609" s="141">
        <v>0</v>
      </c>
      <c r="F609" s="141">
        <v>0</v>
      </c>
      <c r="G609" s="141">
        <v>0</v>
      </c>
      <c r="H609" s="141">
        <v>0</v>
      </c>
      <c r="I609" s="141">
        <v>0</v>
      </c>
      <c r="J609" s="141">
        <v>0</v>
      </c>
      <c r="K609" s="141">
        <v>0</v>
      </c>
      <c r="L609" s="141">
        <v>0</v>
      </c>
      <c r="M609" s="141">
        <v>0</v>
      </c>
      <c r="N609" s="141">
        <v>0</v>
      </c>
      <c r="O609" s="141">
        <v>0</v>
      </c>
      <c r="P609" s="141">
        <v>0</v>
      </c>
    </row>
    <row r="610" spans="1:16" ht="12.75">
      <c r="A610" s="141">
        <v>10</v>
      </c>
      <c r="B610" s="141">
        <v>1999</v>
      </c>
      <c r="C610" s="141" t="s">
        <v>508</v>
      </c>
      <c r="D610" s="141">
        <v>0</v>
      </c>
      <c r="E610" s="141">
        <v>0</v>
      </c>
      <c r="F610" s="141">
        <v>0</v>
      </c>
      <c r="G610" s="141">
        <v>0</v>
      </c>
      <c r="H610" s="141">
        <v>0</v>
      </c>
      <c r="I610" s="141">
        <v>0</v>
      </c>
      <c r="J610" s="141">
        <v>0</v>
      </c>
      <c r="K610" s="141">
        <v>0</v>
      </c>
      <c r="L610" s="141">
        <v>0</v>
      </c>
      <c r="M610" s="141">
        <v>0</v>
      </c>
      <c r="N610" s="141">
        <v>0</v>
      </c>
      <c r="O610" s="141">
        <v>0</v>
      </c>
      <c r="P610" s="141">
        <v>0</v>
      </c>
    </row>
    <row r="611" spans="1:16" ht="12.75">
      <c r="A611" s="141">
        <v>10</v>
      </c>
      <c r="B611" s="141">
        <v>1999</v>
      </c>
      <c r="C611" s="141" t="s">
        <v>509</v>
      </c>
      <c r="D611" s="141">
        <v>0</v>
      </c>
      <c r="E611" s="141">
        <v>0</v>
      </c>
      <c r="F611" s="141">
        <v>0</v>
      </c>
      <c r="G611" s="141">
        <v>0</v>
      </c>
      <c r="H611" s="141">
        <v>0</v>
      </c>
      <c r="I611" s="141">
        <v>0</v>
      </c>
      <c r="J611" s="141">
        <v>0</v>
      </c>
      <c r="K611" s="141">
        <v>0</v>
      </c>
      <c r="L611" s="141">
        <v>0</v>
      </c>
      <c r="M611" s="141">
        <v>0</v>
      </c>
      <c r="N611" s="141">
        <v>0</v>
      </c>
      <c r="O611" s="141">
        <v>0</v>
      </c>
      <c r="P611" s="141">
        <v>0</v>
      </c>
    </row>
    <row r="612" spans="1:16" ht="12.75">
      <c r="A612" s="141">
        <v>10</v>
      </c>
      <c r="B612" s="141">
        <v>1999</v>
      </c>
      <c r="C612" s="141" t="s">
        <v>510</v>
      </c>
      <c r="D612" s="141">
        <v>0</v>
      </c>
      <c r="E612" s="141">
        <v>0</v>
      </c>
      <c r="F612" s="141">
        <v>0</v>
      </c>
      <c r="G612" s="141">
        <v>0</v>
      </c>
      <c r="H612" s="141">
        <v>0</v>
      </c>
      <c r="I612" s="141">
        <v>0</v>
      </c>
      <c r="J612" s="141">
        <v>0</v>
      </c>
      <c r="K612" s="141">
        <v>0</v>
      </c>
      <c r="L612" s="141">
        <v>0</v>
      </c>
      <c r="M612" s="141">
        <v>0</v>
      </c>
      <c r="N612" s="141">
        <v>0</v>
      </c>
      <c r="O612" s="141">
        <v>0</v>
      </c>
      <c r="P612" s="141">
        <v>0</v>
      </c>
    </row>
    <row r="613" spans="1:16" ht="12.75">
      <c r="A613" s="141">
        <v>10</v>
      </c>
      <c r="B613" s="141">
        <v>1999</v>
      </c>
      <c r="C613" s="141" t="s">
        <v>511</v>
      </c>
      <c r="D613" s="141">
        <v>0</v>
      </c>
      <c r="E613" s="141">
        <v>0</v>
      </c>
      <c r="F613" s="141">
        <v>0</v>
      </c>
      <c r="G613" s="141">
        <v>0</v>
      </c>
      <c r="H613" s="141">
        <v>0</v>
      </c>
      <c r="I613" s="141">
        <v>0</v>
      </c>
      <c r="J613" s="141">
        <v>0</v>
      </c>
      <c r="K613" s="141">
        <v>0</v>
      </c>
      <c r="L613" s="141">
        <v>0</v>
      </c>
      <c r="M613" s="141">
        <v>0</v>
      </c>
      <c r="N613" s="141">
        <v>0</v>
      </c>
      <c r="O613" s="141">
        <v>0</v>
      </c>
      <c r="P613" s="141">
        <v>0</v>
      </c>
    </row>
    <row r="614" spans="1:16" ht="12.75">
      <c r="A614" s="141">
        <v>10</v>
      </c>
      <c r="B614" s="141">
        <v>1999</v>
      </c>
      <c r="C614" s="141" t="s">
        <v>512</v>
      </c>
      <c r="D614" s="141">
        <v>0</v>
      </c>
      <c r="E614" s="141">
        <v>0</v>
      </c>
      <c r="F614" s="141">
        <v>0</v>
      </c>
      <c r="G614" s="141">
        <v>0</v>
      </c>
      <c r="H614" s="141">
        <v>0</v>
      </c>
      <c r="I614" s="141">
        <v>0</v>
      </c>
      <c r="J614" s="141">
        <v>0</v>
      </c>
      <c r="K614" s="141">
        <v>0</v>
      </c>
      <c r="L614" s="141">
        <v>0</v>
      </c>
      <c r="M614" s="141">
        <v>0</v>
      </c>
      <c r="N614" s="141">
        <v>0</v>
      </c>
      <c r="O614" s="141">
        <v>0</v>
      </c>
      <c r="P614" s="141">
        <v>0</v>
      </c>
    </row>
    <row r="615" spans="1:16" ht="12.75">
      <c r="A615" s="141">
        <v>10</v>
      </c>
      <c r="B615" s="141">
        <v>1999</v>
      </c>
      <c r="C615" s="141" t="s">
        <v>513</v>
      </c>
      <c r="D615" s="141">
        <v>0</v>
      </c>
      <c r="E615" s="141">
        <v>0</v>
      </c>
      <c r="F615" s="141">
        <v>0</v>
      </c>
      <c r="G615" s="141">
        <v>0</v>
      </c>
      <c r="H615" s="141">
        <v>0</v>
      </c>
      <c r="I615" s="141">
        <v>0</v>
      </c>
      <c r="J615" s="141">
        <v>0</v>
      </c>
      <c r="K615" s="141">
        <v>0</v>
      </c>
      <c r="L615" s="141">
        <v>0</v>
      </c>
      <c r="M615" s="141">
        <v>0</v>
      </c>
      <c r="N615" s="141">
        <v>0</v>
      </c>
      <c r="O615" s="141">
        <v>0</v>
      </c>
      <c r="P615" s="141">
        <v>0</v>
      </c>
    </row>
    <row r="616" spans="1:16" ht="12.75">
      <c r="A616" s="141">
        <v>10</v>
      </c>
      <c r="B616" s="141">
        <v>1999</v>
      </c>
      <c r="C616" s="141" t="s">
        <v>514</v>
      </c>
      <c r="D616" s="141">
        <v>0</v>
      </c>
      <c r="E616" s="141">
        <v>0</v>
      </c>
      <c r="F616" s="141">
        <v>0</v>
      </c>
      <c r="G616" s="141">
        <v>0</v>
      </c>
      <c r="H616" s="141">
        <v>0</v>
      </c>
      <c r="I616" s="141">
        <v>0</v>
      </c>
      <c r="J616" s="141">
        <v>0</v>
      </c>
      <c r="K616" s="141">
        <v>0</v>
      </c>
      <c r="L616" s="141">
        <v>0</v>
      </c>
      <c r="M616" s="141">
        <v>0</v>
      </c>
      <c r="N616" s="141">
        <v>0</v>
      </c>
      <c r="O616" s="141">
        <v>0</v>
      </c>
      <c r="P616" s="141">
        <v>0</v>
      </c>
    </row>
    <row r="617" spans="1:16" ht="12.75">
      <c r="A617" s="141">
        <v>10</v>
      </c>
      <c r="B617" s="141">
        <v>1999</v>
      </c>
      <c r="C617" s="141" t="s">
        <v>515</v>
      </c>
      <c r="D617" s="141">
        <v>0</v>
      </c>
      <c r="E617" s="141">
        <v>0</v>
      </c>
      <c r="F617" s="141">
        <v>0</v>
      </c>
      <c r="G617" s="141">
        <v>0</v>
      </c>
      <c r="H617" s="141">
        <v>0</v>
      </c>
      <c r="I617" s="141">
        <v>0</v>
      </c>
      <c r="J617" s="141">
        <v>0</v>
      </c>
      <c r="K617" s="141">
        <v>0</v>
      </c>
      <c r="L617" s="141">
        <v>0</v>
      </c>
      <c r="M617" s="141">
        <v>0</v>
      </c>
      <c r="N617" s="141">
        <v>0</v>
      </c>
      <c r="O617" s="141">
        <v>0</v>
      </c>
      <c r="P617" s="141">
        <v>0</v>
      </c>
    </row>
    <row r="618" spans="1:16" ht="12.75">
      <c r="A618" s="141">
        <v>10</v>
      </c>
      <c r="B618" s="141">
        <v>1999</v>
      </c>
      <c r="C618" s="141" t="s">
        <v>516</v>
      </c>
      <c r="D618" s="141">
        <v>0</v>
      </c>
      <c r="E618" s="141">
        <v>0</v>
      </c>
      <c r="F618" s="141">
        <v>0</v>
      </c>
      <c r="G618" s="141">
        <v>0</v>
      </c>
      <c r="H618" s="141">
        <v>0</v>
      </c>
      <c r="I618" s="141">
        <v>0</v>
      </c>
      <c r="J618" s="141">
        <v>0</v>
      </c>
      <c r="K618" s="141">
        <v>0</v>
      </c>
      <c r="L618" s="141">
        <v>0</v>
      </c>
      <c r="M618" s="141">
        <v>0</v>
      </c>
      <c r="N618" s="141">
        <v>0</v>
      </c>
      <c r="O618" s="141">
        <v>0</v>
      </c>
      <c r="P618" s="141">
        <v>0</v>
      </c>
    </row>
    <row r="619" spans="1:16" ht="12.75">
      <c r="A619" s="141">
        <v>10</v>
      </c>
      <c r="B619" s="141">
        <v>1999</v>
      </c>
      <c r="C619" s="141" t="s">
        <v>517</v>
      </c>
      <c r="D619" s="141">
        <v>0</v>
      </c>
      <c r="E619" s="141">
        <v>0</v>
      </c>
      <c r="F619" s="141">
        <v>0</v>
      </c>
      <c r="G619" s="141">
        <v>0</v>
      </c>
      <c r="H619" s="141">
        <v>0</v>
      </c>
      <c r="I619" s="141">
        <v>0</v>
      </c>
      <c r="J619" s="141">
        <v>0</v>
      </c>
      <c r="K619" s="141">
        <v>0</v>
      </c>
      <c r="L619" s="141">
        <v>0</v>
      </c>
      <c r="M619" s="141">
        <v>0</v>
      </c>
      <c r="N619" s="141">
        <v>0</v>
      </c>
      <c r="O619" s="141">
        <v>0</v>
      </c>
      <c r="P619" s="141">
        <v>0</v>
      </c>
    </row>
    <row r="620" spans="1:16" ht="12.75">
      <c r="A620" s="141">
        <v>10</v>
      </c>
      <c r="B620" s="141">
        <v>1999</v>
      </c>
      <c r="C620" s="141" t="s">
        <v>518</v>
      </c>
      <c r="D620" s="141">
        <v>0</v>
      </c>
      <c r="E620" s="141">
        <v>0</v>
      </c>
      <c r="F620" s="141">
        <v>0</v>
      </c>
      <c r="G620" s="141">
        <v>0</v>
      </c>
      <c r="H620" s="141">
        <v>0</v>
      </c>
      <c r="I620" s="141">
        <v>0</v>
      </c>
      <c r="J620" s="141">
        <v>0</v>
      </c>
      <c r="K620" s="141">
        <v>0</v>
      </c>
      <c r="L620" s="141">
        <v>0</v>
      </c>
      <c r="M620" s="141">
        <v>0</v>
      </c>
      <c r="N620" s="141">
        <v>0</v>
      </c>
      <c r="O620" s="141">
        <v>0</v>
      </c>
      <c r="P620" s="141">
        <v>0</v>
      </c>
    </row>
    <row r="621" spans="1:16" ht="12.75">
      <c r="A621" s="141">
        <v>10</v>
      </c>
      <c r="B621" s="141">
        <v>1999</v>
      </c>
      <c r="C621" s="141" t="s">
        <v>519</v>
      </c>
      <c r="D621" s="141">
        <v>0</v>
      </c>
      <c r="E621" s="141">
        <v>0</v>
      </c>
      <c r="F621" s="141">
        <v>0</v>
      </c>
      <c r="G621" s="141">
        <v>0</v>
      </c>
      <c r="H621" s="141">
        <v>0</v>
      </c>
      <c r="I621" s="141">
        <v>0</v>
      </c>
      <c r="J621" s="141">
        <v>0</v>
      </c>
      <c r="K621" s="141">
        <v>0</v>
      </c>
      <c r="L621" s="141">
        <v>0</v>
      </c>
      <c r="M621" s="141">
        <v>0</v>
      </c>
      <c r="N621" s="141">
        <v>0</v>
      </c>
      <c r="O621" s="141">
        <v>0</v>
      </c>
      <c r="P621" s="141">
        <v>0</v>
      </c>
    </row>
    <row r="622" spans="1:16" ht="12.75">
      <c r="A622" s="141">
        <v>12</v>
      </c>
      <c r="B622" s="141">
        <v>1999</v>
      </c>
      <c r="C622" s="141" t="s">
        <v>520</v>
      </c>
      <c r="D622" s="141">
        <v>0</v>
      </c>
      <c r="E622" s="141">
        <v>0</v>
      </c>
      <c r="F622" s="141">
        <v>0</v>
      </c>
      <c r="G622" s="141">
        <v>0</v>
      </c>
      <c r="H622" s="141">
        <v>0</v>
      </c>
      <c r="I622" s="141">
        <v>0</v>
      </c>
      <c r="J622" s="141">
        <v>0</v>
      </c>
      <c r="K622" s="141">
        <v>0</v>
      </c>
      <c r="L622" s="141">
        <v>0</v>
      </c>
      <c r="M622" s="141">
        <v>0</v>
      </c>
      <c r="N622" s="141">
        <v>0</v>
      </c>
      <c r="O622" s="141">
        <v>0</v>
      </c>
      <c r="P622" s="141">
        <v>0</v>
      </c>
    </row>
    <row r="623" spans="1:16" ht="12.75">
      <c r="A623" s="141">
        <v>10</v>
      </c>
      <c r="B623" s="141">
        <v>1999</v>
      </c>
      <c r="C623" s="141" t="s">
        <v>521</v>
      </c>
      <c r="D623" s="141">
        <v>0</v>
      </c>
      <c r="E623" s="141">
        <v>0</v>
      </c>
      <c r="F623" s="141">
        <v>0</v>
      </c>
      <c r="G623" s="141">
        <v>0</v>
      </c>
      <c r="H623" s="141">
        <v>0</v>
      </c>
      <c r="I623" s="141">
        <v>0</v>
      </c>
      <c r="J623" s="141">
        <v>0</v>
      </c>
      <c r="K623" s="141">
        <v>0</v>
      </c>
      <c r="L623" s="141">
        <v>0</v>
      </c>
      <c r="M623" s="141">
        <v>0</v>
      </c>
      <c r="N623" s="141">
        <v>0</v>
      </c>
      <c r="O623" s="141">
        <v>0</v>
      </c>
      <c r="P623" s="141">
        <v>0</v>
      </c>
    </row>
    <row r="624" spans="1:16" ht="12.75">
      <c r="A624" s="141">
        <v>10</v>
      </c>
      <c r="B624" s="141">
        <v>1999</v>
      </c>
      <c r="C624" s="141" t="s">
        <v>522</v>
      </c>
      <c r="D624" s="141">
        <v>0</v>
      </c>
      <c r="E624" s="141">
        <v>0</v>
      </c>
      <c r="F624" s="141">
        <v>0</v>
      </c>
      <c r="G624" s="141">
        <v>0</v>
      </c>
      <c r="H624" s="141">
        <v>0</v>
      </c>
      <c r="I624" s="141">
        <v>0</v>
      </c>
      <c r="J624" s="141">
        <v>0</v>
      </c>
      <c r="K624" s="141">
        <v>0</v>
      </c>
      <c r="L624" s="141">
        <v>0</v>
      </c>
      <c r="M624" s="141">
        <v>0</v>
      </c>
      <c r="N624" s="141">
        <v>0</v>
      </c>
      <c r="O624" s="141">
        <v>0</v>
      </c>
      <c r="P624" s="141">
        <v>0</v>
      </c>
    </row>
    <row r="625" spans="1:16" ht="12.75">
      <c r="A625" s="141">
        <v>10</v>
      </c>
      <c r="B625" s="141">
        <v>1999</v>
      </c>
      <c r="C625" s="141" t="s">
        <v>523</v>
      </c>
      <c r="D625" s="141">
        <v>0</v>
      </c>
      <c r="E625" s="141">
        <v>0</v>
      </c>
      <c r="F625" s="141">
        <v>0</v>
      </c>
      <c r="G625" s="141">
        <v>0</v>
      </c>
      <c r="H625" s="141">
        <v>0</v>
      </c>
      <c r="I625" s="141">
        <v>0</v>
      </c>
      <c r="J625" s="141">
        <v>0</v>
      </c>
      <c r="K625" s="141">
        <v>0</v>
      </c>
      <c r="L625" s="141">
        <v>0</v>
      </c>
      <c r="M625" s="141">
        <v>0</v>
      </c>
      <c r="N625" s="141">
        <v>0</v>
      </c>
      <c r="O625" s="141">
        <v>0</v>
      </c>
      <c r="P625" s="141">
        <v>0</v>
      </c>
    </row>
    <row r="626" spans="1:16" ht="12.75">
      <c r="A626" s="141">
        <v>10</v>
      </c>
      <c r="B626" s="141">
        <v>1999</v>
      </c>
      <c r="C626" s="141" t="s">
        <v>524</v>
      </c>
      <c r="D626" s="141">
        <v>0</v>
      </c>
      <c r="E626" s="141">
        <v>0</v>
      </c>
      <c r="F626" s="141">
        <v>0</v>
      </c>
      <c r="G626" s="141">
        <v>0</v>
      </c>
      <c r="H626" s="141">
        <v>0</v>
      </c>
      <c r="I626" s="141">
        <v>0</v>
      </c>
      <c r="J626" s="141">
        <v>0</v>
      </c>
      <c r="K626" s="141">
        <v>0</v>
      </c>
      <c r="L626" s="141">
        <v>0</v>
      </c>
      <c r="M626" s="141">
        <v>0</v>
      </c>
      <c r="N626" s="141">
        <v>0</v>
      </c>
      <c r="O626" s="141">
        <v>0</v>
      </c>
      <c r="P626" s="141">
        <v>0</v>
      </c>
    </row>
    <row r="627" spans="1:16" ht="12.75">
      <c r="A627" s="141">
        <v>10</v>
      </c>
      <c r="B627" s="141">
        <v>1999</v>
      </c>
      <c r="C627" s="141" t="s">
        <v>525</v>
      </c>
      <c r="D627" s="141">
        <v>0</v>
      </c>
      <c r="E627" s="141">
        <v>0</v>
      </c>
      <c r="F627" s="141">
        <v>0</v>
      </c>
      <c r="G627" s="141">
        <v>0</v>
      </c>
      <c r="H627" s="141">
        <v>0</v>
      </c>
      <c r="I627" s="141">
        <v>0</v>
      </c>
      <c r="J627" s="141">
        <v>0</v>
      </c>
      <c r="K627" s="141">
        <v>0</v>
      </c>
      <c r="L627" s="141">
        <v>0</v>
      </c>
      <c r="M627" s="141">
        <v>0</v>
      </c>
      <c r="N627" s="141">
        <v>0</v>
      </c>
      <c r="O627" s="141">
        <v>0</v>
      </c>
      <c r="P627" s="141">
        <v>0</v>
      </c>
    </row>
    <row r="628" spans="1:16" ht="12.75">
      <c r="A628" s="141">
        <v>10</v>
      </c>
      <c r="B628" s="141">
        <v>1999</v>
      </c>
      <c r="C628" s="141" t="s">
        <v>526</v>
      </c>
      <c r="D628" s="141">
        <v>0</v>
      </c>
      <c r="E628" s="141">
        <v>0</v>
      </c>
      <c r="F628" s="141">
        <v>0</v>
      </c>
      <c r="G628" s="141">
        <v>0</v>
      </c>
      <c r="H628" s="141">
        <v>0</v>
      </c>
      <c r="I628" s="141">
        <v>0</v>
      </c>
      <c r="J628" s="141">
        <v>0</v>
      </c>
      <c r="K628" s="141">
        <v>0</v>
      </c>
      <c r="L628" s="141">
        <v>0</v>
      </c>
      <c r="M628" s="141">
        <v>0</v>
      </c>
      <c r="N628" s="141">
        <v>0</v>
      </c>
      <c r="O628" s="141">
        <v>0</v>
      </c>
      <c r="P628" s="141">
        <v>0</v>
      </c>
    </row>
    <row r="629" spans="1:16" ht="12.75">
      <c r="A629" s="141">
        <v>10</v>
      </c>
      <c r="B629" s="141">
        <v>1999</v>
      </c>
      <c r="C629" s="141" t="s">
        <v>527</v>
      </c>
      <c r="D629" s="141">
        <v>0</v>
      </c>
      <c r="E629" s="141">
        <v>0</v>
      </c>
      <c r="F629" s="141">
        <v>0</v>
      </c>
      <c r="G629" s="141">
        <v>0</v>
      </c>
      <c r="H629" s="141">
        <v>0</v>
      </c>
      <c r="I629" s="141">
        <v>0</v>
      </c>
      <c r="J629" s="141">
        <v>0</v>
      </c>
      <c r="K629" s="141">
        <v>0</v>
      </c>
      <c r="L629" s="141">
        <v>0</v>
      </c>
      <c r="M629" s="141">
        <v>0</v>
      </c>
      <c r="N629" s="141">
        <v>0</v>
      </c>
      <c r="O629" s="141">
        <v>0</v>
      </c>
      <c r="P629" s="141">
        <v>0</v>
      </c>
    </row>
    <row r="630" spans="1:16" ht="12.75">
      <c r="A630" s="141">
        <v>10</v>
      </c>
      <c r="B630" s="141">
        <v>1999</v>
      </c>
      <c r="C630" s="141" t="s">
        <v>528</v>
      </c>
      <c r="D630" s="141">
        <v>0</v>
      </c>
      <c r="E630" s="141">
        <v>0</v>
      </c>
      <c r="F630" s="141">
        <v>0</v>
      </c>
      <c r="G630" s="141">
        <v>0</v>
      </c>
      <c r="H630" s="141">
        <v>0</v>
      </c>
      <c r="I630" s="141">
        <v>0</v>
      </c>
      <c r="J630" s="141">
        <v>0</v>
      </c>
      <c r="K630" s="141">
        <v>0</v>
      </c>
      <c r="L630" s="141">
        <v>0</v>
      </c>
      <c r="M630" s="141">
        <v>0</v>
      </c>
      <c r="N630" s="141">
        <v>0</v>
      </c>
      <c r="O630" s="141">
        <v>0</v>
      </c>
      <c r="P630" s="141">
        <v>0</v>
      </c>
    </row>
    <row r="631" spans="1:16" ht="12.75">
      <c r="A631" s="141">
        <v>10</v>
      </c>
      <c r="B631" s="141">
        <v>1999</v>
      </c>
      <c r="C631" s="141" t="s">
        <v>529</v>
      </c>
      <c r="D631" s="141">
        <v>0</v>
      </c>
      <c r="E631" s="141">
        <v>0</v>
      </c>
      <c r="F631" s="141">
        <v>0</v>
      </c>
      <c r="G631" s="141">
        <v>0</v>
      </c>
      <c r="H631" s="141">
        <v>0</v>
      </c>
      <c r="I631" s="141">
        <v>0</v>
      </c>
      <c r="J631" s="141">
        <v>0</v>
      </c>
      <c r="K631" s="141">
        <v>0</v>
      </c>
      <c r="L631" s="141">
        <v>0</v>
      </c>
      <c r="M631" s="141">
        <v>0</v>
      </c>
      <c r="N631" s="141">
        <v>0</v>
      </c>
      <c r="O631" s="141">
        <v>0</v>
      </c>
      <c r="P631" s="141">
        <v>0</v>
      </c>
    </row>
    <row r="632" spans="1:16" ht="12.75">
      <c r="A632" s="141">
        <v>10</v>
      </c>
      <c r="B632" s="141">
        <v>1999</v>
      </c>
      <c r="C632" s="141" t="s">
        <v>530</v>
      </c>
      <c r="D632" s="141">
        <v>0</v>
      </c>
      <c r="E632" s="141">
        <v>0</v>
      </c>
      <c r="F632" s="141">
        <v>0</v>
      </c>
      <c r="G632" s="141">
        <v>0</v>
      </c>
      <c r="H632" s="141">
        <v>0</v>
      </c>
      <c r="I632" s="141">
        <v>0</v>
      </c>
      <c r="J632" s="141">
        <v>0</v>
      </c>
      <c r="K632" s="141">
        <v>0</v>
      </c>
      <c r="L632" s="141">
        <v>0</v>
      </c>
      <c r="M632" s="141">
        <v>0</v>
      </c>
      <c r="N632" s="141">
        <v>0</v>
      </c>
      <c r="O632" s="141">
        <v>0</v>
      </c>
      <c r="P632" s="141">
        <v>0</v>
      </c>
    </row>
    <row r="633" spans="1:16" ht="12.75">
      <c r="A633" s="141">
        <v>10</v>
      </c>
      <c r="B633" s="141">
        <v>1999</v>
      </c>
      <c r="C633" s="141" t="s">
        <v>531</v>
      </c>
      <c r="D633" s="141">
        <v>0</v>
      </c>
      <c r="E633" s="141">
        <v>0</v>
      </c>
      <c r="F633" s="141">
        <v>0</v>
      </c>
      <c r="G633" s="141">
        <v>0</v>
      </c>
      <c r="H633" s="141">
        <v>0</v>
      </c>
      <c r="I633" s="141">
        <v>0</v>
      </c>
      <c r="J633" s="141">
        <v>0</v>
      </c>
      <c r="K633" s="141">
        <v>0</v>
      </c>
      <c r="L633" s="141">
        <v>0</v>
      </c>
      <c r="M633" s="141">
        <v>0</v>
      </c>
      <c r="N633" s="141">
        <v>0</v>
      </c>
      <c r="O633" s="141">
        <v>0</v>
      </c>
      <c r="P633" s="141">
        <v>0</v>
      </c>
    </row>
    <row r="634" spans="1:16" ht="12.75">
      <c r="A634" s="141">
        <v>10</v>
      </c>
      <c r="B634" s="141">
        <v>1999</v>
      </c>
      <c r="C634" s="141" t="s">
        <v>532</v>
      </c>
      <c r="D634" s="141">
        <v>0</v>
      </c>
      <c r="E634" s="141">
        <v>0</v>
      </c>
      <c r="F634" s="141">
        <v>0</v>
      </c>
      <c r="G634" s="141">
        <v>0</v>
      </c>
      <c r="H634" s="141">
        <v>0</v>
      </c>
      <c r="I634" s="141">
        <v>0</v>
      </c>
      <c r="J634" s="141">
        <v>0</v>
      </c>
      <c r="K634" s="141">
        <v>0</v>
      </c>
      <c r="L634" s="141">
        <v>0</v>
      </c>
      <c r="M634" s="141">
        <v>0</v>
      </c>
      <c r="N634" s="141">
        <v>0</v>
      </c>
      <c r="O634" s="141">
        <v>0</v>
      </c>
      <c r="P634" s="141">
        <v>0</v>
      </c>
    </row>
    <row r="635" spans="1:16" ht="12.75">
      <c r="A635" s="141">
        <v>10</v>
      </c>
      <c r="B635" s="141">
        <v>1999</v>
      </c>
      <c r="C635" s="141" t="s">
        <v>533</v>
      </c>
      <c r="D635" s="141">
        <v>0</v>
      </c>
      <c r="E635" s="141">
        <v>0</v>
      </c>
      <c r="F635" s="141">
        <v>0</v>
      </c>
      <c r="G635" s="141">
        <v>0</v>
      </c>
      <c r="H635" s="141">
        <v>0</v>
      </c>
      <c r="I635" s="141">
        <v>0</v>
      </c>
      <c r="J635" s="141">
        <v>0</v>
      </c>
      <c r="K635" s="141">
        <v>0</v>
      </c>
      <c r="L635" s="141">
        <v>0</v>
      </c>
      <c r="M635" s="141">
        <v>0</v>
      </c>
      <c r="N635" s="141">
        <v>0</v>
      </c>
      <c r="O635" s="141">
        <v>0</v>
      </c>
      <c r="P635" s="141">
        <v>0</v>
      </c>
    </row>
    <row r="636" spans="1:16" ht="12.75">
      <c r="A636" s="141">
        <v>10</v>
      </c>
      <c r="B636" s="141">
        <v>1999</v>
      </c>
      <c r="C636" s="141" t="s">
        <v>534</v>
      </c>
      <c r="D636" s="141">
        <v>0</v>
      </c>
      <c r="E636" s="141">
        <v>0</v>
      </c>
      <c r="F636" s="141">
        <v>0</v>
      </c>
      <c r="G636" s="141">
        <v>0</v>
      </c>
      <c r="H636" s="141">
        <v>0</v>
      </c>
      <c r="I636" s="141">
        <v>0</v>
      </c>
      <c r="J636" s="141">
        <v>0</v>
      </c>
      <c r="K636" s="141">
        <v>0</v>
      </c>
      <c r="L636" s="141">
        <v>0</v>
      </c>
      <c r="M636" s="141">
        <v>0</v>
      </c>
      <c r="N636" s="141">
        <v>0</v>
      </c>
      <c r="O636" s="141">
        <v>0</v>
      </c>
      <c r="P636" s="141">
        <v>0</v>
      </c>
    </row>
    <row r="637" spans="1:16" ht="12.75">
      <c r="A637" s="141">
        <v>10</v>
      </c>
      <c r="B637" s="141">
        <v>1999</v>
      </c>
      <c r="C637" s="141" t="s">
        <v>535</v>
      </c>
      <c r="D637" s="141">
        <v>0</v>
      </c>
      <c r="E637" s="141">
        <v>0</v>
      </c>
      <c r="F637" s="141">
        <v>0</v>
      </c>
      <c r="G637" s="141">
        <v>0</v>
      </c>
      <c r="H637" s="141">
        <v>0</v>
      </c>
      <c r="I637" s="141">
        <v>0</v>
      </c>
      <c r="J637" s="141">
        <v>0</v>
      </c>
      <c r="K637" s="141">
        <v>0</v>
      </c>
      <c r="L637" s="141">
        <v>0</v>
      </c>
      <c r="M637" s="141">
        <v>0</v>
      </c>
      <c r="N637" s="141">
        <v>0</v>
      </c>
      <c r="O637" s="141">
        <v>0</v>
      </c>
      <c r="P637" s="141">
        <v>0</v>
      </c>
    </row>
    <row r="638" spans="1:16" ht="12.75">
      <c r="A638" s="141">
        <v>10</v>
      </c>
      <c r="B638" s="141">
        <v>1999</v>
      </c>
      <c r="C638" s="141" t="s">
        <v>536</v>
      </c>
      <c r="D638" s="141">
        <v>0</v>
      </c>
      <c r="E638" s="141">
        <v>0</v>
      </c>
      <c r="F638" s="141">
        <v>0</v>
      </c>
      <c r="G638" s="141">
        <v>0</v>
      </c>
      <c r="H638" s="141">
        <v>0</v>
      </c>
      <c r="I638" s="141">
        <v>0</v>
      </c>
      <c r="J638" s="141">
        <v>0</v>
      </c>
      <c r="K638" s="141">
        <v>0</v>
      </c>
      <c r="L638" s="141">
        <v>0</v>
      </c>
      <c r="M638" s="141">
        <v>0</v>
      </c>
      <c r="N638" s="141">
        <v>0</v>
      </c>
      <c r="O638" s="141">
        <v>0</v>
      </c>
      <c r="P638" s="141">
        <v>0</v>
      </c>
    </row>
    <row r="639" spans="1:16" ht="12.75">
      <c r="A639" s="141">
        <v>10</v>
      </c>
      <c r="B639" s="141">
        <v>1999</v>
      </c>
      <c r="C639" s="141" t="s">
        <v>537</v>
      </c>
      <c r="D639" s="141">
        <v>0</v>
      </c>
      <c r="E639" s="141">
        <v>0</v>
      </c>
      <c r="F639" s="141">
        <v>0</v>
      </c>
      <c r="G639" s="141">
        <v>0</v>
      </c>
      <c r="H639" s="141">
        <v>0</v>
      </c>
      <c r="I639" s="141">
        <v>0</v>
      </c>
      <c r="J639" s="141">
        <v>0</v>
      </c>
      <c r="K639" s="141">
        <v>0</v>
      </c>
      <c r="L639" s="141">
        <v>0</v>
      </c>
      <c r="M639" s="141">
        <v>0</v>
      </c>
      <c r="N639" s="141">
        <v>0</v>
      </c>
      <c r="O639" s="141">
        <v>0</v>
      </c>
      <c r="P639" s="141">
        <v>0</v>
      </c>
    </row>
    <row r="640" spans="1:16" ht="12.75">
      <c r="A640" s="141">
        <v>10</v>
      </c>
      <c r="B640" s="141">
        <v>1999</v>
      </c>
      <c r="C640" s="141" t="s">
        <v>538</v>
      </c>
      <c r="D640" s="141">
        <v>0</v>
      </c>
      <c r="E640" s="141">
        <v>0</v>
      </c>
      <c r="F640" s="141">
        <v>0</v>
      </c>
      <c r="G640" s="141">
        <v>0</v>
      </c>
      <c r="H640" s="141">
        <v>0</v>
      </c>
      <c r="I640" s="141">
        <v>0</v>
      </c>
      <c r="J640" s="141">
        <v>0</v>
      </c>
      <c r="K640" s="141">
        <v>0</v>
      </c>
      <c r="L640" s="141">
        <v>0</v>
      </c>
      <c r="M640" s="141">
        <v>0</v>
      </c>
      <c r="N640" s="141">
        <v>0</v>
      </c>
      <c r="O640" s="141">
        <v>0</v>
      </c>
      <c r="P640" s="141">
        <v>0</v>
      </c>
    </row>
    <row r="641" spans="1:16" ht="12.75">
      <c r="A641" s="141">
        <v>10</v>
      </c>
      <c r="B641" s="141">
        <v>1999</v>
      </c>
      <c r="C641" s="141" t="s">
        <v>539</v>
      </c>
      <c r="D641" s="141">
        <v>0</v>
      </c>
      <c r="E641" s="141">
        <v>0</v>
      </c>
      <c r="F641" s="141">
        <v>0</v>
      </c>
      <c r="G641" s="141">
        <v>0</v>
      </c>
      <c r="H641" s="141">
        <v>0</v>
      </c>
      <c r="I641" s="141">
        <v>0</v>
      </c>
      <c r="J641" s="141">
        <v>0</v>
      </c>
      <c r="K641" s="141">
        <v>0</v>
      </c>
      <c r="L641" s="141">
        <v>0</v>
      </c>
      <c r="M641" s="141">
        <v>0</v>
      </c>
      <c r="N641" s="141">
        <v>0</v>
      </c>
      <c r="O641" s="141">
        <v>0</v>
      </c>
      <c r="P641" s="141">
        <v>0</v>
      </c>
    </row>
    <row r="642" spans="1:16" ht="12.75">
      <c r="A642" s="141">
        <v>10</v>
      </c>
      <c r="B642" s="141">
        <v>1999</v>
      </c>
      <c r="C642" s="141" t="s">
        <v>540</v>
      </c>
      <c r="D642" s="141">
        <v>0</v>
      </c>
      <c r="E642" s="141">
        <v>0</v>
      </c>
      <c r="F642" s="141">
        <v>0</v>
      </c>
      <c r="G642" s="141">
        <v>0</v>
      </c>
      <c r="H642" s="141">
        <v>0</v>
      </c>
      <c r="I642" s="141">
        <v>0</v>
      </c>
      <c r="J642" s="141">
        <v>0</v>
      </c>
      <c r="K642" s="141">
        <v>0</v>
      </c>
      <c r="L642" s="141">
        <v>0</v>
      </c>
      <c r="M642" s="141">
        <v>0</v>
      </c>
      <c r="N642" s="141">
        <v>0</v>
      </c>
      <c r="O642" s="141">
        <v>0</v>
      </c>
      <c r="P642" s="141">
        <v>0</v>
      </c>
    </row>
    <row r="643" spans="1:16" ht="12.75">
      <c r="A643" s="141">
        <v>10</v>
      </c>
      <c r="B643" s="141">
        <v>1999</v>
      </c>
      <c r="C643" s="141" t="s">
        <v>541</v>
      </c>
      <c r="D643" s="141">
        <v>0</v>
      </c>
      <c r="E643" s="141">
        <v>0</v>
      </c>
      <c r="F643" s="141">
        <v>0</v>
      </c>
      <c r="G643" s="141">
        <v>0</v>
      </c>
      <c r="H643" s="141">
        <v>0</v>
      </c>
      <c r="I643" s="141">
        <v>0</v>
      </c>
      <c r="J643" s="141">
        <v>0</v>
      </c>
      <c r="K643" s="141">
        <v>0</v>
      </c>
      <c r="L643" s="141">
        <v>0</v>
      </c>
      <c r="M643" s="141">
        <v>0</v>
      </c>
      <c r="N643" s="141">
        <v>0</v>
      </c>
      <c r="O643" s="141">
        <v>0</v>
      </c>
      <c r="P643" s="141">
        <v>0</v>
      </c>
    </row>
    <row r="644" spans="1:16" ht="12.75">
      <c r="A644" s="141">
        <v>10</v>
      </c>
      <c r="B644" s="141">
        <v>1999</v>
      </c>
      <c r="C644" s="141" t="s">
        <v>542</v>
      </c>
      <c r="D644" s="141">
        <v>0</v>
      </c>
      <c r="E644" s="141">
        <v>0</v>
      </c>
      <c r="F644" s="141">
        <v>0</v>
      </c>
      <c r="G644" s="141">
        <v>0</v>
      </c>
      <c r="H644" s="141">
        <v>0</v>
      </c>
      <c r="I644" s="141">
        <v>0</v>
      </c>
      <c r="J644" s="141">
        <v>0</v>
      </c>
      <c r="K644" s="141">
        <v>0</v>
      </c>
      <c r="L644" s="141">
        <v>0</v>
      </c>
      <c r="M644" s="141">
        <v>0</v>
      </c>
      <c r="N644" s="141">
        <v>0</v>
      </c>
      <c r="O644" s="141">
        <v>0</v>
      </c>
      <c r="P644" s="141">
        <v>0</v>
      </c>
    </row>
    <row r="645" spans="1:16" ht="12.75">
      <c r="A645" s="141">
        <v>10</v>
      </c>
      <c r="B645" s="141">
        <v>1999</v>
      </c>
      <c r="C645" s="141" t="s">
        <v>543</v>
      </c>
      <c r="D645" s="141">
        <v>0</v>
      </c>
      <c r="E645" s="141">
        <v>0</v>
      </c>
      <c r="F645" s="141">
        <v>0</v>
      </c>
      <c r="G645" s="141">
        <v>0</v>
      </c>
      <c r="H645" s="141">
        <v>0</v>
      </c>
      <c r="I645" s="141">
        <v>0</v>
      </c>
      <c r="J645" s="141">
        <v>0</v>
      </c>
      <c r="K645" s="141">
        <v>0</v>
      </c>
      <c r="L645" s="141">
        <v>0</v>
      </c>
      <c r="M645" s="141">
        <v>0</v>
      </c>
      <c r="N645" s="141">
        <v>0</v>
      </c>
      <c r="O645" s="141">
        <v>0</v>
      </c>
      <c r="P645" s="141">
        <v>0</v>
      </c>
    </row>
    <row r="646" spans="1:16" ht="12.75">
      <c r="A646" s="141">
        <v>11</v>
      </c>
      <c r="B646" s="141">
        <v>1999</v>
      </c>
      <c r="C646" s="141" t="s">
        <v>544</v>
      </c>
      <c r="D646" s="141">
        <v>0</v>
      </c>
      <c r="E646" s="141">
        <v>0</v>
      </c>
      <c r="F646" s="141">
        <v>0</v>
      </c>
      <c r="G646" s="141">
        <v>0</v>
      </c>
      <c r="H646" s="141">
        <v>0</v>
      </c>
      <c r="I646" s="141">
        <v>0</v>
      </c>
      <c r="J646" s="141">
        <v>0</v>
      </c>
      <c r="K646" s="141">
        <v>0</v>
      </c>
      <c r="L646" s="141">
        <v>0</v>
      </c>
      <c r="M646" s="141">
        <v>0</v>
      </c>
      <c r="N646" s="141">
        <v>0</v>
      </c>
      <c r="O646" s="141">
        <v>0</v>
      </c>
      <c r="P646" s="141">
        <v>0</v>
      </c>
    </row>
    <row r="647" spans="1:16" ht="12.75">
      <c r="A647" s="141">
        <v>10</v>
      </c>
      <c r="B647" s="141">
        <v>1999</v>
      </c>
      <c r="C647" s="141" t="s">
        <v>545</v>
      </c>
      <c r="D647" s="141">
        <v>0</v>
      </c>
      <c r="E647" s="141">
        <v>0</v>
      </c>
      <c r="F647" s="141">
        <v>0</v>
      </c>
      <c r="G647" s="141">
        <v>0</v>
      </c>
      <c r="H647" s="141">
        <v>0</v>
      </c>
      <c r="I647" s="141">
        <v>0</v>
      </c>
      <c r="J647" s="141">
        <v>0</v>
      </c>
      <c r="K647" s="141">
        <v>0</v>
      </c>
      <c r="L647" s="141">
        <v>0</v>
      </c>
      <c r="M647" s="141">
        <v>0</v>
      </c>
      <c r="N647" s="141">
        <v>0</v>
      </c>
      <c r="O647" s="141">
        <v>0</v>
      </c>
      <c r="P647" s="141">
        <v>0</v>
      </c>
    </row>
    <row r="648" spans="1:16" ht="12.75">
      <c r="A648" s="141">
        <v>10</v>
      </c>
      <c r="B648" s="141">
        <v>1999</v>
      </c>
      <c r="C648" s="141" t="s">
        <v>546</v>
      </c>
      <c r="D648" s="141">
        <v>0</v>
      </c>
      <c r="E648" s="141">
        <v>0</v>
      </c>
      <c r="F648" s="141">
        <v>0</v>
      </c>
      <c r="G648" s="141">
        <v>0</v>
      </c>
      <c r="H648" s="141">
        <v>0</v>
      </c>
      <c r="I648" s="141">
        <v>0</v>
      </c>
      <c r="J648" s="141">
        <v>0</v>
      </c>
      <c r="K648" s="141">
        <v>0</v>
      </c>
      <c r="L648" s="141">
        <v>0</v>
      </c>
      <c r="M648" s="141">
        <v>0</v>
      </c>
      <c r="N648" s="141">
        <v>0</v>
      </c>
      <c r="O648" s="141">
        <v>0</v>
      </c>
      <c r="P648" s="141">
        <v>0</v>
      </c>
    </row>
    <row r="649" spans="1:16" ht="12.75">
      <c r="A649" s="141">
        <v>12</v>
      </c>
      <c r="B649" s="141">
        <v>1999</v>
      </c>
      <c r="C649" s="141" t="s">
        <v>547</v>
      </c>
      <c r="D649" s="141">
        <v>0</v>
      </c>
      <c r="E649" s="141">
        <v>0</v>
      </c>
      <c r="F649" s="141">
        <v>0</v>
      </c>
      <c r="G649" s="141">
        <v>0</v>
      </c>
      <c r="H649" s="141">
        <v>0</v>
      </c>
      <c r="I649" s="141">
        <v>0</v>
      </c>
      <c r="J649" s="141">
        <v>0</v>
      </c>
      <c r="K649" s="141">
        <v>0</v>
      </c>
      <c r="L649" s="141">
        <v>0</v>
      </c>
      <c r="M649" s="141">
        <v>0</v>
      </c>
      <c r="N649" s="141">
        <v>0</v>
      </c>
      <c r="O649" s="141">
        <v>0</v>
      </c>
      <c r="P649" s="141">
        <v>0</v>
      </c>
    </row>
    <row r="650" spans="1:16" ht="12.75">
      <c r="A650" s="141">
        <v>10</v>
      </c>
      <c r="B650" s="141">
        <v>1999</v>
      </c>
      <c r="C650" s="141" t="s">
        <v>548</v>
      </c>
      <c r="D650" s="141">
        <v>0</v>
      </c>
      <c r="E650" s="141">
        <v>0</v>
      </c>
      <c r="F650" s="141">
        <v>0</v>
      </c>
      <c r="G650" s="141">
        <v>0</v>
      </c>
      <c r="H650" s="141">
        <v>0</v>
      </c>
      <c r="I650" s="141">
        <v>0</v>
      </c>
      <c r="J650" s="141">
        <v>0</v>
      </c>
      <c r="K650" s="141">
        <v>0</v>
      </c>
      <c r="L650" s="141">
        <v>0</v>
      </c>
      <c r="M650" s="141">
        <v>0</v>
      </c>
      <c r="N650" s="141">
        <v>0</v>
      </c>
      <c r="O650" s="141">
        <v>0</v>
      </c>
      <c r="P650" s="141">
        <v>0</v>
      </c>
    </row>
    <row r="651" spans="1:16" ht="12.75">
      <c r="A651" s="141">
        <v>10</v>
      </c>
      <c r="B651" s="141">
        <v>1999</v>
      </c>
      <c r="C651" s="141" t="s">
        <v>451</v>
      </c>
      <c r="D651" s="141">
        <v>0</v>
      </c>
      <c r="E651" s="141">
        <v>0</v>
      </c>
      <c r="F651" s="141">
        <v>0</v>
      </c>
      <c r="G651" s="141">
        <v>0</v>
      </c>
      <c r="H651" s="141">
        <v>0</v>
      </c>
      <c r="I651" s="141">
        <v>0</v>
      </c>
      <c r="J651" s="141">
        <v>0</v>
      </c>
      <c r="K651" s="141">
        <v>0</v>
      </c>
      <c r="L651" s="141">
        <v>0</v>
      </c>
      <c r="M651" s="141">
        <v>0</v>
      </c>
      <c r="N651" s="141">
        <v>0</v>
      </c>
      <c r="O651" s="141">
        <v>0</v>
      </c>
      <c r="P651" s="141">
        <v>0</v>
      </c>
    </row>
    <row r="652" spans="1:16" ht="12.75">
      <c r="A652" s="141">
        <v>10</v>
      </c>
      <c r="B652" s="141">
        <v>1999</v>
      </c>
      <c r="C652" s="141" t="s">
        <v>452</v>
      </c>
      <c r="D652" s="141">
        <v>0</v>
      </c>
      <c r="E652" s="141">
        <v>0</v>
      </c>
      <c r="F652" s="141">
        <v>0</v>
      </c>
      <c r="G652" s="141">
        <v>0</v>
      </c>
      <c r="H652" s="141">
        <v>0</v>
      </c>
      <c r="I652" s="141">
        <v>0</v>
      </c>
      <c r="J652" s="141">
        <v>0</v>
      </c>
      <c r="K652" s="141">
        <v>0</v>
      </c>
      <c r="L652" s="141">
        <v>0</v>
      </c>
      <c r="M652" s="141">
        <v>0</v>
      </c>
      <c r="N652" s="141">
        <v>0</v>
      </c>
      <c r="O652" s="141">
        <v>0</v>
      </c>
      <c r="P652" s="141">
        <v>0</v>
      </c>
    </row>
    <row r="653" spans="1:16" ht="12.75">
      <c r="A653" s="141">
        <v>10</v>
      </c>
      <c r="B653" s="141">
        <v>1999</v>
      </c>
      <c r="C653" s="141" t="s">
        <v>453</v>
      </c>
      <c r="D653" s="141">
        <v>0</v>
      </c>
      <c r="E653" s="141">
        <v>0</v>
      </c>
      <c r="F653" s="141">
        <v>0</v>
      </c>
      <c r="G653" s="141">
        <v>0</v>
      </c>
      <c r="H653" s="141">
        <v>0</v>
      </c>
      <c r="I653" s="141">
        <v>0</v>
      </c>
      <c r="J653" s="141">
        <v>0</v>
      </c>
      <c r="K653" s="141">
        <v>0</v>
      </c>
      <c r="L653" s="141">
        <v>0</v>
      </c>
      <c r="M653" s="141">
        <v>0</v>
      </c>
      <c r="N653" s="141">
        <v>0</v>
      </c>
      <c r="O653" s="141">
        <v>0</v>
      </c>
      <c r="P653" s="141">
        <v>0</v>
      </c>
    </row>
    <row r="654" spans="1:16" ht="12.75">
      <c r="A654" s="141">
        <v>10</v>
      </c>
      <c r="B654" s="141">
        <v>1999</v>
      </c>
      <c r="C654" s="141" t="s">
        <v>454</v>
      </c>
      <c r="D654" s="141">
        <v>0</v>
      </c>
      <c r="E654" s="141">
        <v>0</v>
      </c>
      <c r="F654" s="141">
        <v>0</v>
      </c>
      <c r="G654" s="141">
        <v>0</v>
      </c>
      <c r="H654" s="141">
        <v>0</v>
      </c>
      <c r="I654" s="141">
        <v>0</v>
      </c>
      <c r="J654" s="141">
        <v>0</v>
      </c>
      <c r="K654" s="141">
        <v>0</v>
      </c>
      <c r="L654" s="141">
        <v>0</v>
      </c>
      <c r="M654" s="141">
        <v>0</v>
      </c>
      <c r="N654" s="141">
        <v>0</v>
      </c>
      <c r="O654" s="141">
        <v>0</v>
      </c>
      <c r="P654" s="141">
        <v>0</v>
      </c>
    </row>
    <row r="655" spans="1:16" ht="12.75">
      <c r="A655" s="141">
        <v>10</v>
      </c>
      <c r="B655" s="141">
        <v>1999</v>
      </c>
      <c r="C655" s="141" t="s">
        <v>455</v>
      </c>
      <c r="D655" s="141">
        <v>0</v>
      </c>
      <c r="E655" s="141">
        <v>0</v>
      </c>
      <c r="F655" s="141">
        <v>0</v>
      </c>
      <c r="G655" s="141">
        <v>0</v>
      </c>
      <c r="H655" s="141">
        <v>0</v>
      </c>
      <c r="I655" s="141">
        <v>0</v>
      </c>
      <c r="J655" s="141">
        <v>0</v>
      </c>
      <c r="K655" s="141">
        <v>0</v>
      </c>
      <c r="L655" s="141">
        <v>0</v>
      </c>
      <c r="M655" s="141">
        <v>0</v>
      </c>
      <c r="N655" s="141">
        <v>0</v>
      </c>
      <c r="O655" s="141">
        <v>0</v>
      </c>
      <c r="P655" s="141">
        <v>0</v>
      </c>
    </row>
    <row r="656" spans="1:16" ht="12.75">
      <c r="A656" s="141">
        <v>10</v>
      </c>
      <c r="B656" s="141">
        <v>1999</v>
      </c>
      <c r="C656" s="141" t="s">
        <v>456</v>
      </c>
      <c r="D656" s="141">
        <v>0</v>
      </c>
      <c r="E656" s="141">
        <v>0</v>
      </c>
      <c r="F656" s="141">
        <v>0</v>
      </c>
      <c r="G656" s="141">
        <v>0</v>
      </c>
      <c r="H656" s="141">
        <v>0</v>
      </c>
      <c r="I656" s="141">
        <v>0</v>
      </c>
      <c r="J656" s="141">
        <v>0</v>
      </c>
      <c r="K656" s="141">
        <v>0</v>
      </c>
      <c r="L656" s="141">
        <v>0</v>
      </c>
      <c r="M656" s="141">
        <v>0</v>
      </c>
      <c r="N656" s="141">
        <v>0</v>
      </c>
      <c r="O656" s="141">
        <v>0</v>
      </c>
      <c r="P656" s="141">
        <v>0</v>
      </c>
    </row>
    <row r="657" spans="1:16" ht="12.75">
      <c r="A657" s="141">
        <v>10</v>
      </c>
      <c r="B657" s="141">
        <v>1999</v>
      </c>
      <c r="C657" s="141" t="s">
        <v>457</v>
      </c>
      <c r="D657" s="141">
        <v>0</v>
      </c>
      <c r="E657" s="141">
        <v>0</v>
      </c>
      <c r="F657" s="141">
        <v>0</v>
      </c>
      <c r="G657" s="141">
        <v>0</v>
      </c>
      <c r="H657" s="141">
        <v>0</v>
      </c>
      <c r="I657" s="141">
        <v>0</v>
      </c>
      <c r="J657" s="141">
        <v>0</v>
      </c>
      <c r="K657" s="141">
        <v>0</v>
      </c>
      <c r="L657" s="141">
        <v>0</v>
      </c>
      <c r="M657" s="141">
        <v>0</v>
      </c>
      <c r="N657" s="141">
        <v>0</v>
      </c>
      <c r="O657" s="141">
        <v>0</v>
      </c>
      <c r="P657" s="141">
        <v>0</v>
      </c>
    </row>
    <row r="658" spans="1:16" ht="12.75">
      <c r="A658" s="141">
        <v>10</v>
      </c>
      <c r="B658" s="141">
        <v>1999</v>
      </c>
      <c r="C658" s="141" t="s">
        <v>458</v>
      </c>
      <c r="D658" s="141">
        <v>0</v>
      </c>
      <c r="E658" s="141">
        <v>0</v>
      </c>
      <c r="F658" s="141">
        <v>0</v>
      </c>
      <c r="G658" s="141">
        <v>0</v>
      </c>
      <c r="H658" s="141">
        <v>0</v>
      </c>
      <c r="I658" s="141">
        <v>0</v>
      </c>
      <c r="J658" s="141">
        <v>0</v>
      </c>
      <c r="K658" s="141">
        <v>0</v>
      </c>
      <c r="L658" s="141">
        <v>0</v>
      </c>
      <c r="M658" s="141">
        <v>0</v>
      </c>
      <c r="N658" s="141">
        <v>0</v>
      </c>
      <c r="O658" s="141">
        <v>0</v>
      </c>
      <c r="P658" s="141">
        <v>0</v>
      </c>
    </row>
    <row r="659" spans="1:16" ht="12.75">
      <c r="A659" s="141">
        <v>10</v>
      </c>
      <c r="B659" s="141">
        <v>1999</v>
      </c>
      <c r="C659" s="141" t="s">
        <v>459</v>
      </c>
      <c r="D659" s="141">
        <v>0</v>
      </c>
      <c r="E659" s="141">
        <v>0</v>
      </c>
      <c r="F659" s="141">
        <v>0</v>
      </c>
      <c r="G659" s="141">
        <v>0</v>
      </c>
      <c r="H659" s="141">
        <v>0</v>
      </c>
      <c r="I659" s="141">
        <v>0</v>
      </c>
      <c r="J659" s="141">
        <v>0</v>
      </c>
      <c r="K659" s="141">
        <v>0</v>
      </c>
      <c r="L659" s="141">
        <v>0</v>
      </c>
      <c r="M659" s="141">
        <v>0</v>
      </c>
      <c r="N659" s="141">
        <v>0</v>
      </c>
      <c r="O659" s="141">
        <v>0</v>
      </c>
      <c r="P659" s="141">
        <v>0</v>
      </c>
    </row>
    <row r="660" spans="1:16" ht="12.75">
      <c r="A660" s="141">
        <v>11</v>
      </c>
      <c r="B660" s="141">
        <v>1999</v>
      </c>
      <c r="C660" s="141" t="s">
        <v>460</v>
      </c>
      <c r="D660" s="141">
        <v>0</v>
      </c>
      <c r="E660" s="141">
        <v>0</v>
      </c>
      <c r="F660" s="141">
        <v>0</v>
      </c>
      <c r="G660" s="141">
        <v>0</v>
      </c>
      <c r="H660" s="141">
        <v>0</v>
      </c>
      <c r="I660" s="141">
        <v>0</v>
      </c>
      <c r="J660" s="141">
        <v>0</v>
      </c>
      <c r="K660" s="141">
        <v>0</v>
      </c>
      <c r="L660" s="141">
        <v>0</v>
      </c>
      <c r="M660" s="141">
        <v>0</v>
      </c>
      <c r="N660" s="141">
        <v>0</v>
      </c>
      <c r="O660" s="141">
        <v>0</v>
      </c>
      <c r="P660" s="141">
        <v>0</v>
      </c>
    </row>
    <row r="661" spans="1:16" ht="12.75">
      <c r="A661" s="141">
        <v>10</v>
      </c>
      <c r="B661" s="141">
        <v>1999</v>
      </c>
      <c r="C661" s="141" t="s">
        <v>461</v>
      </c>
      <c r="D661" s="141">
        <v>0</v>
      </c>
      <c r="E661" s="141">
        <v>0</v>
      </c>
      <c r="F661" s="141">
        <v>0</v>
      </c>
      <c r="G661" s="141">
        <v>0</v>
      </c>
      <c r="H661" s="141">
        <v>0</v>
      </c>
      <c r="I661" s="141">
        <v>0</v>
      </c>
      <c r="J661" s="141">
        <v>0</v>
      </c>
      <c r="K661" s="141">
        <v>0</v>
      </c>
      <c r="L661" s="141">
        <v>0</v>
      </c>
      <c r="M661" s="141">
        <v>0</v>
      </c>
      <c r="N661" s="141">
        <v>0</v>
      </c>
      <c r="O661" s="141">
        <v>0</v>
      </c>
      <c r="P661" s="141">
        <v>0</v>
      </c>
    </row>
    <row r="662" spans="1:16" ht="12.75">
      <c r="A662" s="141">
        <v>12</v>
      </c>
      <c r="B662" s="141">
        <v>1999</v>
      </c>
      <c r="C662" s="141" t="s">
        <v>462</v>
      </c>
      <c r="D662" s="141">
        <v>0</v>
      </c>
      <c r="E662" s="141">
        <v>0</v>
      </c>
      <c r="F662" s="141">
        <v>0</v>
      </c>
      <c r="G662" s="141">
        <v>0</v>
      </c>
      <c r="H662" s="141">
        <v>0</v>
      </c>
      <c r="I662" s="141">
        <v>0</v>
      </c>
      <c r="J662" s="141">
        <v>0</v>
      </c>
      <c r="K662" s="141">
        <v>0</v>
      </c>
      <c r="L662" s="141">
        <v>0</v>
      </c>
      <c r="M662" s="141">
        <v>0</v>
      </c>
      <c r="N662" s="141">
        <v>0</v>
      </c>
      <c r="O662" s="141">
        <v>0</v>
      </c>
      <c r="P662" s="141">
        <v>0</v>
      </c>
    </row>
    <row r="663" spans="1:16" ht="12.75">
      <c r="A663" s="141">
        <v>10</v>
      </c>
      <c r="B663" s="141">
        <v>1999</v>
      </c>
      <c r="C663" s="141" t="s">
        <v>463</v>
      </c>
      <c r="D663" s="141">
        <v>0</v>
      </c>
      <c r="E663" s="141">
        <v>0</v>
      </c>
      <c r="F663" s="141">
        <v>0</v>
      </c>
      <c r="G663" s="141">
        <v>0</v>
      </c>
      <c r="H663" s="141">
        <v>0</v>
      </c>
      <c r="I663" s="141">
        <v>0</v>
      </c>
      <c r="J663" s="141">
        <v>0</v>
      </c>
      <c r="K663" s="141">
        <v>0</v>
      </c>
      <c r="L663" s="141">
        <v>0</v>
      </c>
      <c r="M663" s="141">
        <v>0</v>
      </c>
      <c r="N663" s="141">
        <v>0</v>
      </c>
      <c r="O663" s="141">
        <v>0</v>
      </c>
      <c r="P663" s="141">
        <v>0</v>
      </c>
    </row>
    <row r="664" spans="1:16" ht="12.75">
      <c r="A664" s="141">
        <v>10</v>
      </c>
      <c r="B664" s="141">
        <v>1999</v>
      </c>
      <c r="C664" s="141" t="s">
        <v>464</v>
      </c>
      <c r="D664" s="141">
        <v>0</v>
      </c>
      <c r="E664" s="141">
        <v>0</v>
      </c>
      <c r="F664" s="141">
        <v>0</v>
      </c>
      <c r="G664" s="141">
        <v>0</v>
      </c>
      <c r="H664" s="141">
        <v>0</v>
      </c>
      <c r="I664" s="141">
        <v>0</v>
      </c>
      <c r="J664" s="141">
        <v>0</v>
      </c>
      <c r="K664" s="141">
        <v>0</v>
      </c>
      <c r="L664" s="141">
        <v>0</v>
      </c>
      <c r="M664" s="141">
        <v>0</v>
      </c>
      <c r="N664" s="141">
        <v>0</v>
      </c>
      <c r="O664" s="141">
        <v>0</v>
      </c>
      <c r="P664" s="141">
        <v>0</v>
      </c>
    </row>
    <row r="665" spans="1:16" ht="12.75">
      <c r="A665" s="141">
        <v>10</v>
      </c>
      <c r="B665" s="141">
        <v>1999</v>
      </c>
      <c r="C665" s="141" t="s">
        <v>465</v>
      </c>
      <c r="D665" s="141">
        <v>0</v>
      </c>
      <c r="E665" s="141">
        <v>0</v>
      </c>
      <c r="F665" s="141">
        <v>0</v>
      </c>
      <c r="G665" s="141">
        <v>0</v>
      </c>
      <c r="H665" s="141">
        <v>0</v>
      </c>
      <c r="I665" s="141">
        <v>0</v>
      </c>
      <c r="J665" s="141">
        <v>0</v>
      </c>
      <c r="K665" s="141">
        <v>0</v>
      </c>
      <c r="L665" s="141">
        <v>0</v>
      </c>
      <c r="M665" s="141">
        <v>0</v>
      </c>
      <c r="N665" s="141">
        <v>0</v>
      </c>
      <c r="O665" s="141">
        <v>0</v>
      </c>
      <c r="P665" s="141">
        <v>0</v>
      </c>
    </row>
    <row r="666" spans="1:16" ht="12.75">
      <c r="A666" s="141">
        <v>10</v>
      </c>
      <c r="B666" s="141">
        <v>1999</v>
      </c>
      <c r="C666" s="141" t="s">
        <v>466</v>
      </c>
      <c r="D666" s="141">
        <v>0</v>
      </c>
      <c r="E666" s="141">
        <v>0</v>
      </c>
      <c r="F666" s="141">
        <v>0</v>
      </c>
      <c r="G666" s="141">
        <v>0</v>
      </c>
      <c r="H666" s="141">
        <v>0</v>
      </c>
      <c r="I666" s="141">
        <v>0</v>
      </c>
      <c r="J666" s="141">
        <v>0</v>
      </c>
      <c r="K666" s="141">
        <v>0</v>
      </c>
      <c r="L666" s="141">
        <v>0</v>
      </c>
      <c r="M666" s="141">
        <v>0</v>
      </c>
      <c r="N666" s="141">
        <v>0</v>
      </c>
      <c r="O666" s="141">
        <v>0</v>
      </c>
      <c r="P666" s="141">
        <v>0</v>
      </c>
    </row>
    <row r="667" spans="1:16" ht="12.75">
      <c r="A667" s="141">
        <v>10</v>
      </c>
      <c r="B667" s="141">
        <v>1999</v>
      </c>
      <c r="C667" s="141" t="s">
        <v>467</v>
      </c>
      <c r="D667" s="141">
        <v>0</v>
      </c>
      <c r="E667" s="141">
        <v>0</v>
      </c>
      <c r="F667" s="141">
        <v>0</v>
      </c>
      <c r="G667" s="141">
        <v>0</v>
      </c>
      <c r="H667" s="141">
        <v>0</v>
      </c>
      <c r="I667" s="141">
        <v>0</v>
      </c>
      <c r="J667" s="141">
        <v>0</v>
      </c>
      <c r="K667" s="141">
        <v>0</v>
      </c>
      <c r="L667" s="141">
        <v>0</v>
      </c>
      <c r="M667" s="141">
        <v>0</v>
      </c>
      <c r="N667" s="141">
        <v>0</v>
      </c>
      <c r="O667" s="141">
        <v>0</v>
      </c>
      <c r="P667" s="141">
        <v>0</v>
      </c>
    </row>
    <row r="668" spans="1:16" ht="12.75">
      <c r="A668" s="141">
        <v>10</v>
      </c>
      <c r="B668" s="141">
        <v>1999</v>
      </c>
      <c r="C668" s="141" t="s">
        <v>468</v>
      </c>
      <c r="D668" s="141">
        <v>0</v>
      </c>
      <c r="E668" s="141">
        <v>0</v>
      </c>
      <c r="F668" s="141">
        <v>0</v>
      </c>
      <c r="G668" s="141">
        <v>0</v>
      </c>
      <c r="H668" s="141">
        <v>0</v>
      </c>
      <c r="I668" s="141">
        <v>0</v>
      </c>
      <c r="J668" s="141">
        <v>0</v>
      </c>
      <c r="K668" s="141">
        <v>0</v>
      </c>
      <c r="L668" s="141">
        <v>0</v>
      </c>
      <c r="M668" s="141">
        <v>0</v>
      </c>
      <c r="N668" s="141">
        <v>0</v>
      </c>
      <c r="O668" s="141">
        <v>0</v>
      </c>
      <c r="P668" s="141">
        <v>0</v>
      </c>
    </row>
    <row r="669" spans="1:16" ht="12.75">
      <c r="A669" s="141">
        <v>10</v>
      </c>
      <c r="B669" s="141">
        <v>1999</v>
      </c>
      <c r="C669" s="141" t="s">
        <v>469</v>
      </c>
      <c r="D669" s="141">
        <v>0</v>
      </c>
      <c r="E669" s="141">
        <v>0</v>
      </c>
      <c r="F669" s="141">
        <v>0</v>
      </c>
      <c r="G669" s="141">
        <v>0</v>
      </c>
      <c r="H669" s="141">
        <v>0</v>
      </c>
      <c r="I669" s="141">
        <v>0</v>
      </c>
      <c r="J669" s="141">
        <v>0</v>
      </c>
      <c r="K669" s="141">
        <v>0</v>
      </c>
      <c r="L669" s="141">
        <v>0</v>
      </c>
      <c r="M669" s="141">
        <v>0</v>
      </c>
      <c r="N669" s="141">
        <v>0</v>
      </c>
      <c r="O669" s="141">
        <v>0</v>
      </c>
      <c r="P669" s="141">
        <v>0</v>
      </c>
    </row>
    <row r="670" spans="1:16" ht="12.75">
      <c r="A670" s="141">
        <v>10</v>
      </c>
      <c r="B670" s="141">
        <v>1999</v>
      </c>
      <c r="C670" s="141" t="s">
        <v>470</v>
      </c>
      <c r="D670" s="141">
        <v>0</v>
      </c>
      <c r="E670" s="141">
        <v>0</v>
      </c>
      <c r="F670" s="141">
        <v>0</v>
      </c>
      <c r="G670" s="141">
        <v>0</v>
      </c>
      <c r="H670" s="141">
        <v>0</v>
      </c>
      <c r="I670" s="141">
        <v>0</v>
      </c>
      <c r="J670" s="141">
        <v>0</v>
      </c>
      <c r="K670" s="141">
        <v>0</v>
      </c>
      <c r="L670" s="141">
        <v>0</v>
      </c>
      <c r="M670" s="141">
        <v>0</v>
      </c>
      <c r="N670" s="141">
        <v>0</v>
      </c>
      <c r="O670" s="141">
        <v>0</v>
      </c>
      <c r="P670" s="141">
        <v>0</v>
      </c>
    </row>
    <row r="671" spans="1:16" ht="12.75">
      <c r="A671" s="141">
        <v>10</v>
      </c>
      <c r="B671" s="141">
        <v>1999</v>
      </c>
      <c r="C671" s="141" t="s">
        <v>471</v>
      </c>
      <c r="D671" s="141">
        <v>0</v>
      </c>
      <c r="E671" s="141">
        <v>0</v>
      </c>
      <c r="F671" s="141">
        <v>0</v>
      </c>
      <c r="G671" s="141">
        <v>0</v>
      </c>
      <c r="H671" s="141">
        <v>0</v>
      </c>
      <c r="I671" s="141">
        <v>0</v>
      </c>
      <c r="J671" s="141">
        <v>0</v>
      </c>
      <c r="K671" s="141">
        <v>0</v>
      </c>
      <c r="L671" s="141">
        <v>0</v>
      </c>
      <c r="M671" s="141">
        <v>0</v>
      </c>
      <c r="N671" s="141">
        <v>0</v>
      </c>
      <c r="O671" s="141">
        <v>0</v>
      </c>
      <c r="P671" s="141">
        <v>0</v>
      </c>
    </row>
    <row r="672" spans="1:16" ht="12.75">
      <c r="A672" s="141">
        <v>10</v>
      </c>
      <c r="B672" s="141">
        <v>1999</v>
      </c>
      <c r="C672" s="141" t="s">
        <v>472</v>
      </c>
      <c r="D672" s="141">
        <v>0</v>
      </c>
      <c r="E672" s="141">
        <v>0</v>
      </c>
      <c r="F672" s="141">
        <v>0</v>
      </c>
      <c r="G672" s="141">
        <v>0</v>
      </c>
      <c r="H672" s="141">
        <v>0</v>
      </c>
      <c r="I672" s="141">
        <v>0</v>
      </c>
      <c r="J672" s="141">
        <v>0</v>
      </c>
      <c r="K672" s="141">
        <v>0</v>
      </c>
      <c r="L672" s="141">
        <v>0</v>
      </c>
      <c r="M672" s="141">
        <v>0</v>
      </c>
      <c r="N672" s="141">
        <v>0</v>
      </c>
      <c r="O672" s="141">
        <v>0</v>
      </c>
      <c r="P672" s="141">
        <v>0</v>
      </c>
    </row>
    <row r="673" spans="1:16" ht="12.75">
      <c r="A673" s="141">
        <v>10</v>
      </c>
      <c r="B673" s="141">
        <v>1999</v>
      </c>
      <c r="C673" s="141" t="s">
        <v>473</v>
      </c>
      <c r="D673" s="141">
        <v>0</v>
      </c>
      <c r="E673" s="141">
        <v>0</v>
      </c>
      <c r="F673" s="141">
        <v>0</v>
      </c>
      <c r="G673" s="141">
        <v>0</v>
      </c>
      <c r="H673" s="141">
        <v>0</v>
      </c>
      <c r="I673" s="141">
        <v>0</v>
      </c>
      <c r="J673" s="141">
        <v>0</v>
      </c>
      <c r="K673" s="141">
        <v>0</v>
      </c>
      <c r="L673" s="141">
        <v>0</v>
      </c>
      <c r="M673" s="141">
        <v>0</v>
      </c>
      <c r="N673" s="141">
        <v>0</v>
      </c>
      <c r="O673" s="141">
        <v>0</v>
      </c>
      <c r="P673" s="141">
        <v>0</v>
      </c>
    </row>
    <row r="674" spans="1:16" ht="12.75">
      <c r="A674" s="141">
        <v>10</v>
      </c>
      <c r="B674" s="141">
        <v>1999</v>
      </c>
      <c r="C674" s="141" t="s">
        <v>474</v>
      </c>
      <c r="D674" s="141">
        <v>0</v>
      </c>
      <c r="E674" s="141">
        <v>0</v>
      </c>
      <c r="F674" s="141">
        <v>0</v>
      </c>
      <c r="G674" s="141">
        <v>0</v>
      </c>
      <c r="H674" s="141">
        <v>0</v>
      </c>
      <c r="I674" s="141">
        <v>0</v>
      </c>
      <c r="J674" s="141">
        <v>0</v>
      </c>
      <c r="K674" s="141">
        <v>0</v>
      </c>
      <c r="L674" s="141">
        <v>0</v>
      </c>
      <c r="M674" s="141">
        <v>0</v>
      </c>
      <c r="N674" s="141">
        <v>0</v>
      </c>
      <c r="O674" s="141">
        <v>0</v>
      </c>
      <c r="P674" s="141">
        <v>0</v>
      </c>
    </row>
    <row r="675" spans="1:16" ht="12.75">
      <c r="A675" s="141">
        <v>10</v>
      </c>
      <c r="B675" s="141">
        <v>1999</v>
      </c>
      <c r="C675" s="141" t="s">
        <v>475</v>
      </c>
      <c r="D675" s="141">
        <v>0</v>
      </c>
      <c r="E675" s="141">
        <v>0</v>
      </c>
      <c r="F675" s="141">
        <v>0</v>
      </c>
      <c r="G675" s="141">
        <v>0</v>
      </c>
      <c r="H675" s="141">
        <v>0</v>
      </c>
      <c r="I675" s="141">
        <v>0</v>
      </c>
      <c r="J675" s="141">
        <v>0</v>
      </c>
      <c r="K675" s="141">
        <v>0</v>
      </c>
      <c r="L675" s="141">
        <v>0</v>
      </c>
      <c r="M675" s="141">
        <v>0</v>
      </c>
      <c r="N675" s="141">
        <v>0</v>
      </c>
      <c r="O675" s="141">
        <v>0</v>
      </c>
      <c r="P675" s="141">
        <v>0</v>
      </c>
    </row>
    <row r="676" spans="1:16" ht="12.75">
      <c r="A676" s="141">
        <v>12</v>
      </c>
      <c r="B676" s="141">
        <v>1999</v>
      </c>
      <c r="C676" s="141" t="s">
        <v>476</v>
      </c>
      <c r="D676" s="141">
        <v>0</v>
      </c>
      <c r="E676" s="141">
        <v>0</v>
      </c>
      <c r="F676" s="141">
        <v>0</v>
      </c>
      <c r="G676" s="141">
        <v>0</v>
      </c>
      <c r="H676" s="141">
        <v>0</v>
      </c>
      <c r="I676" s="141">
        <v>0</v>
      </c>
      <c r="J676" s="141">
        <v>0</v>
      </c>
      <c r="K676" s="141">
        <v>0</v>
      </c>
      <c r="L676" s="141">
        <v>0</v>
      </c>
      <c r="M676" s="141">
        <v>0</v>
      </c>
      <c r="N676" s="141">
        <v>0</v>
      </c>
      <c r="O676" s="141">
        <v>0</v>
      </c>
      <c r="P676" s="141">
        <v>0</v>
      </c>
    </row>
    <row r="677" spans="1:16" ht="12.75">
      <c r="A677" s="141">
        <v>10</v>
      </c>
      <c r="B677" s="141">
        <v>1999</v>
      </c>
      <c r="C677" s="141" t="s">
        <v>477</v>
      </c>
      <c r="D677" s="141">
        <v>0</v>
      </c>
      <c r="E677" s="141">
        <v>0</v>
      </c>
      <c r="F677" s="141">
        <v>0</v>
      </c>
      <c r="G677" s="141">
        <v>0</v>
      </c>
      <c r="H677" s="141">
        <v>0</v>
      </c>
      <c r="I677" s="141">
        <v>0</v>
      </c>
      <c r="J677" s="141">
        <v>0</v>
      </c>
      <c r="K677" s="141">
        <v>0</v>
      </c>
      <c r="L677" s="141">
        <v>0</v>
      </c>
      <c r="M677" s="141">
        <v>0</v>
      </c>
      <c r="N677" s="141">
        <v>0</v>
      </c>
      <c r="O677" s="141">
        <v>0</v>
      </c>
      <c r="P677" s="141">
        <v>0</v>
      </c>
    </row>
    <row r="678" spans="1:16" ht="12.75">
      <c r="A678" s="141">
        <v>10</v>
      </c>
      <c r="B678" s="141">
        <v>1999</v>
      </c>
      <c r="C678" s="141" t="s">
        <v>478</v>
      </c>
      <c r="D678" s="141">
        <v>0</v>
      </c>
      <c r="E678" s="141">
        <v>0</v>
      </c>
      <c r="F678" s="141">
        <v>0</v>
      </c>
      <c r="G678" s="141">
        <v>0</v>
      </c>
      <c r="H678" s="141">
        <v>0</v>
      </c>
      <c r="I678" s="141">
        <v>0</v>
      </c>
      <c r="J678" s="141">
        <v>0</v>
      </c>
      <c r="K678" s="141">
        <v>0</v>
      </c>
      <c r="L678" s="141">
        <v>0</v>
      </c>
      <c r="M678" s="141">
        <v>0</v>
      </c>
      <c r="N678" s="141">
        <v>0</v>
      </c>
      <c r="O678" s="141">
        <v>0</v>
      </c>
      <c r="P678" s="141">
        <v>0</v>
      </c>
    </row>
    <row r="679" spans="1:16" ht="12.75">
      <c r="A679" s="141">
        <v>10</v>
      </c>
      <c r="B679" s="141">
        <v>1999</v>
      </c>
      <c r="C679" s="141" t="s">
        <v>479</v>
      </c>
      <c r="D679" s="141">
        <v>0</v>
      </c>
      <c r="E679" s="141">
        <v>0</v>
      </c>
      <c r="F679" s="141">
        <v>0</v>
      </c>
      <c r="G679" s="141">
        <v>0</v>
      </c>
      <c r="H679" s="141">
        <v>0</v>
      </c>
      <c r="I679" s="141">
        <v>0</v>
      </c>
      <c r="J679" s="141">
        <v>0</v>
      </c>
      <c r="K679" s="141">
        <v>0</v>
      </c>
      <c r="L679" s="141">
        <v>0</v>
      </c>
      <c r="M679" s="141">
        <v>0</v>
      </c>
      <c r="N679" s="141">
        <v>0</v>
      </c>
      <c r="O679" s="141">
        <v>0</v>
      </c>
      <c r="P679" s="141">
        <v>0</v>
      </c>
    </row>
    <row r="680" spans="1:16" ht="12.75">
      <c r="A680" s="141">
        <v>10</v>
      </c>
      <c r="B680" s="141">
        <v>1999</v>
      </c>
      <c r="C680" s="141" t="s">
        <v>480</v>
      </c>
      <c r="D680" s="141">
        <v>0</v>
      </c>
      <c r="E680" s="141">
        <v>0</v>
      </c>
      <c r="F680" s="141">
        <v>0</v>
      </c>
      <c r="G680" s="141">
        <v>0</v>
      </c>
      <c r="H680" s="141">
        <v>0</v>
      </c>
      <c r="I680" s="141">
        <v>0</v>
      </c>
      <c r="J680" s="141">
        <v>0</v>
      </c>
      <c r="K680" s="141">
        <v>0</v>
      </c>
      <c r="L680" s="141">
        <v>0</v>
      </c>
      <c r="M680" s="141">
        <v>0</v>
      </c>
      <c r="N680" s="141">
        <v>0</v>
      </c>
      <c r="O680" s="141">
        <v>0</v>
      </c>
      <c r="P680" s="141">
        <v>0</v>
      </c>
    </row>
    <row r="681" spans="1:16" ht="12.75">
      <c r="A681" s="141">
        <v>10</v>
      </c>
      <c r="B681" s="141">
        <v>1999</v>
      </c>
      <c r="C681" s="141" t="s">
        <v>481</v>
      </c>
      <c r="D681" s="141">
        <v>0</v>
      </c>
      <c r="E681" s="141">
        <v>0</v>
      </c>
      <c r="F681" s="141">
        <v>0</v>
      </c>
      <c r="G681" s="141">
        <v>0</v>
      </c>
      <c r="H681" s="141">
        <v>0</v>
      </c>
      <c r="I681" s="141">
        <v>0</v>
      </c>
      <c r="J681" s="141">
        <v>0</v>
      </c>
      <c r="K681" s="141">
        <v>0</v>
      </c>
      <c r="L681" s="141">
        <v>0</v>
      </c>
      <c r="M681" s="141">
        <v>0</v>
      </c>
      <c r="N681" s="141">
        <v>0</v>
      </c>
      <c r="O681" s="141">
        <v>0</v>
      </c>
      <c r="P681" s="141">
        <v>0</v>
      </c>
    </row>
    <row r="682" spans="1:16" ht="12.75">
      <c r="A682" s="141">
        <v>10</v>
      </c>
      <c r="B682" s="141">
        <v>1999</v>
      </c>
      <c r="C682" s="141" t="s">
        <v>482</v>
      </c>
      <c r="D682" s="141">
        <v>0</v>
      </c>
      <c r="E682" s="141">
        <v>0</v>
      </c>
      <c r="F682" s="141">
        <v>0</v>
      </c>
      <c r="G682" s="141">
        <v>0</v>
      </c>
      <c r="H682" s="141">
        <v>0</v>
      </c>
      <c r="I682" s="141">
        <v>0</v>
      </c>
      <c r="J682" s="141">
        <v>0</v>
      </c>
      <c r="K682" s="141">
        <v>0</v>
      </c>
      <c r="L682" s="141">
        <v>0</v>
      </c>
      <c r="M682" s="141">
        <v>0</v>
      </c>
      <c r="N682" s="141">
        <v>0</v>
      </c>
      <c r="O682" s="141">
        <v>0</v>
      </c>
      <c r="P682" s="141">
        <v>0</v>
      </c>
    </row>
    <row r="683" spans="1:16" ht="12.75">
      <c r="A683" s="141">
        <v>10</v>
      </c>
      <c r="B683" s="141">
        <v>1999</v>
      </c>
      <c r="C683" s="141" t="s">
        <v>483</v>
      </c>
      <c r="D683" s="141">
        <v>0</v>
      </c>
      <c r="E683" s="141">
        <v>0</v>
      </c>
      <c r="F683" s="141">
        <v>0</v>
      </c>
      <c r="G683" s="141">
        <v>0</v>
      </c>
      <c r="H683" s="141">
        <v>0</v>
      </c>
      <c r="I683" s="141">
        <v>0</v>
      </c>
      <c r="J683" s="141">
        <v>0</v>
      </c>
      <c r="K683" s="141">
        <v>0</v>
      </c>
      <c r="L683" s="141">
        <v>0</v>
      </c>
      <c r="M683" s="141">
        <v>0</v>
      </c>
      <c r="N683" s="141">
        <v>0</v>
      </c>
      <c r="O683" s="141">
        <v>0</v>
      </c>
      <c r="P683" s="141">
        <v>0</v>
      </c>
    </row>
    <row r="684" spans="1:16" ht="12.75">
      <c r="A684" s="141">
        <v>10</v>
      </c>
      <c r="B684" s="141">
        <v>1999</v>
      </c>
      <c r="C684" s="141" t="s">
        <v>484</v>
      </c>
      <c r="D684" s="141">
        <v>0</v>
      </c>
      <c r="E684" s="141">
        <v>0</v>
      </c>
      <c r="F684" s="141">
        <v>0</v>
      </c>
      <c r="G684" s="141">
        <v>0</v>
      </c>
      <c r="H684" s="141">
        <v>0</v>
      </c>
      <c r="I684" s="141">
        <v>0</v>
      </c>
      <c r="J684" s="141">
        <v>0</v>
      </c>
      <c r="K684" s="141">
        <v>0</v>
      </c>
      <c r="L684" s="141">
        <v>0</v>
      </c>
      <c r="M684" s="141">
        <v>0</v>
      </c>
      <c r="N684" s="141">
        <v>0</v>
      </c>
      <c r="O684" s="141">
        <v>0</v>
      </c>
      <c r="P684" s="141">
        <v>0</v>
      </c>
    </row>
    <row r="685" spans="1:16" ht="12.75">
      <c r="A685" s="141">
        <v>10</v>
      </c>
      <c r="B685" s="141">
        <v>1999</v>
      </c>
      <c r="C685" s="141" t="s">
        <v>485</v>
      </c>
      <c r="D685" s="141">
        <v>0</v>
      </c>
      <c r="E685" s="141">
        <v>0</v>
      </c>
      <c r="F685" s="141">
        <v>0</v>
      </c>
      <c r="G685" s="141">
        <v>0</v>
      </c>
      <c r="H685" s="141">
        <v>0</v>
      </c>
      <c r="I685" s="141">
        <v>0</v>
      </c>
      <c r="J685" s="141">
        <v>0</v>
      </c>
      <c r="K685" s="141">
        <v>0</v>
      </c>
      <c r="L685" s="141">
        <v>0</v>
      </c>
      <c r="M685" s="141">
        <v>0</v>
      </c>
      <c r="N685" s="141">
        <v>0</v>
      </c>
      <c r="O685" s="141">
        <v>0</v>
      </c>
      <c r="P685" s="141">
        <v>0</v>
      </c>
    </row>
    <row r="686" spans="1:16" ht="12.75">
      <c r="A686" s="141">
        <v>10</v>
      </c>
      <c r="B686" s="141">
        <v>1999</v>
      </c>
      <c r="C686" s="141" t="s">
        <v>486</v>
      </c>
      <c r="D686" s="141">
        <v>0</v>
      </c>
      <c r="E686" s="141">
        <v>0</v>
      </c>
      <c r="F686" s="141">
        <v>0</v>
      </c>
      <c r="G686" s="141">
        <v>0</v>
      </c>
      <c r="H686" s="141">
        <v>0</v>
      </c>
      <c r="I686" s="141">
        <v>0</v>
      </c>
      <c r="J686" s="141">
        <v>0</v>
      </c>
      <c r="K686" s="141">
        <v>0</v>
      </c>
      <c r="L686" s="141">
        <v>0</v>
      </c>
      <c r="M686" s="141">
        <v>0</v>
      </c>
      <c r="N686" s="141">
        <v>0</v>
      </c>
      <c r="O686" s="141">
        <v>0</v>
      </c>
      <c r="P686" s="141">
        <v>0</v>
      </c>
    </row>
    <row r="687" spans="1:16" ht="12.75">
      <c r="A687" s="141">
        <v>10</v>
      </c>
      <c r="B687" s="141">
        <v>1999</v>
      </c>
      <c r="C687" s="141" t="s">
        <v>487</v>
      </c>
      <c r="D687" s="141">
        <v>0</v>
      </c>
      <c r="E687" s="141">
        <v>0</v>
      </c>
      <c r="F687" s="141">
        <v>0</v>
      </c>
      <c r="G687" s="141">
        <v>0</v>
      </c>
      <c r="H687" s="141">
        <v>0</v>
      </c>
      <c r="I687" s="141">
        <v>0</v>
      </c>
      <c r="J687" s="141">
        <v>0</v>
      </c>
      <c r="K687" s="141">
        <v>0</v>
      </c>
      <c r="L687" s="141">
        <v>0</v>
      </c>
      <c r="M687" s="141">
        <v>0</v>
      </c>
      <c r="N687" s="141">
        <v>0</v>
      </c>
      <c r="O687" s="141">
        <v>0</v>
      </c>
      <c r="P687" s="141">
        <v>0</v>
      </c>
    </row>
    <row r="688" spans="1:16" ht="12.75">
      <c r="A688" s="141">
        <v>10</v>
      </c>
      <c r="B688" s="141">
        <v>1999</v>
      </c>
      <c r="C688" s="141" t="s">
        <v>488</v>
      </c>
      <c r="D688" s="141">
        <v>0</v>
      </c>
      <c r="E688" s="141">
        <v>0</v>
      </c>
      <c r="F688" s="141">
        <v>0</v>
      </c>
      <c r="G688" s="141">
        <v>0</v>
      </c>
      <c r="H688" s="141">
        <v>0</v>
      </c>
      <c r="I688" s="141">
        <v>0</v>
      </c>
      <c r="J688" s="141">
        <v>0</v>
      </c>
      <c r="K688" s="141">
        <v>0</v>
      </c>
      <c r="L688" s="141">
        <v>0</v>
      </c>
      <c r="M688" s="141">
        <v>0</v>
      </c>
      <c r="N688" s="141">
        <v>0</v>
      </c>
      <c r="O688" s="141">
        <v>0</v>
      </c>
      <c r="P688" s="141">
        <v>0</v>
      </c>
    </row>
    <row r="689" spans="1:16" ht="12.75">
      <c r="A689" s="141">
        <v>10</v>
      </c>
      <c r="B689" s="141">
        <v>1999</v>
      </c>
      <c r="C689" s="141" t="s">
        <v>489</v>
      </c>
      <c r="D689" s="141">
        <v>0</v>
      </c>
      <c r="E689" s="141">
        <v>0</v>
      </c>
      <c r="F689" s="141">
        <v>0</v>
      </c>
      <c r="G689" s="141">
        <v>0</v>
      </c>
      <c r="H689" s="141">
        <v>0</v>
      </c>
      <c r="I689" s="141">
        <v>0</v>
      </c>
      <c r="J689" s="141">
        <v>0</v>
      </c>
      <c r="K689" s="141">
        <v>0</v>
      </c>
      <c r="L689" s="141">
        <v>0</v>
      </c>
      <c r="M689" s="141">
        <v>0</v>
      </c>
      <c r="N689" s="141">
        <v>0</v>
      </c>
      <c r="O689" s="141">
        <v>0</v>
      </c>
      <c r="P689" s="141">
        <v>0</v>
      </c>
    </row>
    <row r="690" spans="1:16" ht="12.75">
      <c r="A690" s="141">
        <v>10</v>
      </c>
      <c r="B690" s="141">
        <v>1999</v>
      </c>
      <c r="C690" s="141" t="s">
        <v>490</v>
      </c>
      <c r="D690" s="141">
        <v>0</v>
      </c>
      <c r="E690" s="141">
        <v>0</v>
      </c>
      <c r="F690" s="141">
        <v>0</v>
      </c>
      <c r="G690" s="141">
        <v>0</v>
      </c>
      <c r="H690" s="141">
        <v>0</v>
      </c>
      <c r="I690" s="141">
        <v>0</v>
      </c>
      <c r="J690" s="141">
        <v>0</v>
      </c>
      <c r="K690" s="141">
        <v>0</v>
      </c>
      <c r="L690" s="141">
        <v>0</v>
      </c>
      <c r="M690" s="141">
        <v>0</v>
      </c>
      <c r="N690" s="141">
        <v>0</v>
      </c>
      <c r="O690" s="141">
        <v>0</v>
      </c>
      <c r="P690" s="141">
        <v>0</v>
      </c>
    </row>
    <row r="691" spans="1:16" ht="12.75">
      <c r="A691" s="141">
        <v>10</v>
      </c>
      <c r="B691" s="141">
        <v>1999</v>
      </c>
      <c r="C691" s="141" t="s">
        <v>491</v>
      </c>
      <c r="D691" s="141">
        <v>0</v>
      </c>
      <c r="E691" s="141">
        <v>0</v>
      </c>
      <c r="F691" s="141">
        <v>0</v>
      </c>
      <c r="G691" s="141">
        <v>0</v>
      </c>
      <c r="H691" s="141">
        <v>0</v>
      </c>
      <c r="I691" s="141">
        <v>0</v>
      </c>
      <c r="J691" s="141">
        <v>0</v>
      </c>
      <c r="K691" s="141">
        <v>0</v>
      </c>
      <c r="L691" s="141">
        <v>0</v>
      </c>
      <c r="M691" s="141">
        <v>0</v>
      </c>
      <c r="N691" s="141">
        <v>0</v>
      </c>
      <c r="O691" s="141">
        <v>0</v>
      </c>
      <c r="P691" s="141">
        <v>0</v>
      </c>
    </row>
    <row r="692" spans="1:16" ht="12.75">
      <c r="A692" s="141">
        <v>10</v>
      </c>
      <c r="B692" s="141">
        <v>1999</v>
      </c>
      <c r="C692" s="141" t="s">
        <v>492</v>
      </c>
      <c r="D692" s="141">
        <v>0</v>
      </c>
      <c r="E692" s="141">
        <v>0</v>
      </c>
      <c r="F692" s="141">
        <v>0</v>
      </c>
      <c r="G692" s="141">
        <v>0</v>
      </c>
      <c r="H692" s="141">
        <v>0</v>
      </c>
      <c r="I692" s="141">
        <v>0</v>
      </c>
      <c r="J692" s="141">
        <v>0</v>
      </c>
      <c r="K692" s="141">
        <v>0</v>
      </c>
      <c r="L692" s="141">
        <v>0</v>
      </c>
      <c r="M692" s="141">
        <v>0</v>
      </c>
      <c r="N692" s="141">
        <v>0</v>
      </c>
      <c r="O692" s="141">
        <v>0</v>
      </c>
      <c r="P692" s="141">
        <v>0</v>
      </c>
    </row>
    <row r="693" spans="1:16" ht="12.75">
      <c r="A693" s="141">
        <v>10</v>
      </c>
      <c r="B693" s="141">
        <v>1999</v>
      </c>
      <c r="C693" s="141" t="s">
        <v>493</v>
      </c>
      <c r="D693" s="141">
        <v>0</v>
      </c>
      <c r="E693" s="141">
        <v>0</v>
      </c>
      <c r="F693" s="141">
        <v>0</v>
      </c>
      <c r="G693" s="141">
        <v>0</v>
      </c>
      <c r="H693" s="141">
        <v>0</v>
      </c>
      <c r="I693" s="141">
        <v>0</v>
      </c>
      <c r="J693" s="141">
        <v>0</v>
      </c>
      <c r="K693" s="141">
        <v>0</v>
      </c>
      <c r="L693" s="141">
        <v>0</v>
      </c>
      <c r="M693" s="141">
        <v>0</v>
      </c>
      <c r="N693" s="141">
        <v>0</v>
      </c>
      <c r="O693" s="141">
        <v>0</v>
      </c>
      <c r="P693" s="141">
        <v>0</v>
      </c>
    </row>
    <row r="694" spans="1:16" ht="12.75">
      <c r="A694" s="141">
        <v>10</v>
      </c>
      <c r="B694" s="141">
        <v>1999</v>
      </c>
      <c r="C694" s="141" t="s">
        <v>494</v>
      </c>
      <c r="D694" s="141">
        <v>0</v>
      </c>
      <c r="E694" s="141">
        <v>0</v>
      </c>
      <c r="F694" s="141">
        <v>0</v>
      </c>
      <c r="G694" s="141">
        <v>0</v>
      </c>
      <c r="H694" s="141">
        <v>0</v>
      </c>
      <c r="I694" s="141">
        <v>0</v>
      </c>
      <c r="J694" s="141">
        <v>0</v>
      </c>
      <c r="K694" s="141">
        <v>0</v>
      </c>
      <c r="L694" s="141">
        <v>0</v>
      </c>
      <c r="M694" s="141">
        <v>0</v>
      </c>
      <c r="N694" s="141">
        <v>0</v>
      </c>
      <c r="O694" s="141">
        <v>0</v>
      </c>
      <c r="P694" s="141">
        <v>0</v>
      </c>
    </row>
    <row r="695" spans="1:16" ht="12.75">
      <c r="A695" s="141">
        <v>10</v>
      </c>
      <c r="B695" s="141">
        <v>1999</v>
      </c>
      <c r="C695" s="141" t="s">
        <v>495</v>
      </c>
      <c r="D695" s="141">
        <v>0</v>
      </c>
      <c r="E695" s="141">
        <v>0</v>
      </c>
      <c r="F695" s="141">
        <v>0</v>
      </c>
      <c r="G695" s="141">
        <v>0</v>
      </c>
      <c r="H695" s="141">
        <v>0</v>
      </c>
      <c r="I695" s="141">
        <v>0</v>
      </c>
      <c r="J695" s="141">
        <v>0</v>
      </c>
      <c r="K695" s="141">
        <v>0</v>
      </c>
      <c r="L695" s="141">
        <v>0</v>
      </c>
      <c r="M695" s="141">
        <v>0</v>
      </c>
      <c r="N695" s="141">
        <v>0</v>
      </c>
      <c r="O695" s="141">
        <v>0</v>
      </c>
      <c r="P695" s="141">
        <v>0</v>
      </c>
    </row>
    <row r="696" spans="1:16" ht="12.75">
      <c r="A696" s="141">
        <v>10</v>
      </c>
      <c r="B696" s="141">
        <v>1999</v>
      </c>
      <c r="C696" s="141" t="s">
        <v>496</v>
      </c>
      <c r="D696" s="141">
        <v>0</v>
      </c>
      <c r="E696" s="141">
        <v>0</v>
      </c>
      <c r="F696" s="141">
        <v>0</v>
      </c>
      <c r="G696" s="141">
        <v>0</v>
      </c>
      <c r="H696" s="141">
        <v>0</v>
      </c>
      <c r="I696" s="141">
        <v>0</v>
      </c>
      <c r="J696" s="141">
        <v>0</v>
      </c>
      <c r="K696" s="141">
        <v>0</v>
      </c>
      <c r="L696" s="141">
        <v>0</v>
      </c>
      <c r="M696" s="141">
        <v>0</v>
      </c>
      <c r="N696" s="141">
        <v>0</v>
      </c>
      <c r="O696" s="141">
        <v>0</v>
      </c>
      <c r="P696" s="141">
        <v>0</v>
      </c>
    </row>
    <row r="697" spans="1:16" ht="12.75">
      <c r="A697" s="141">
        <v>10</v>
      </c>
      <c r="B697" s="141">
        <v>1999</v>
      </c>
      <c r="C697" s="141" t="s">
        <v>497</v>
      </c>
      <c r="D697" s="141">
        <v>0</v>
      </c>
      <c r="E697" s="141">
        <v>0</v>
      </c>
      <c r="F697" s="141">
        <v>0</v>
      </c>
      <c r="G697" s="141">
        <v>0</v>
      </c>
      <c r="H697" s="141">
        <v>0</v>
      </c>
      <c r="I697" s="141">
        <v>0</v>
      </c>
      <c r="J697" s="141">
        <v>0</v>
      </c>
      <c r="K697" s="141">
        <v>0</v>
      </c>
      <c r="L697" s="141">
        <v>0</v>
      </c>
      <c r="M697" s="141">
        <v>0</v>
      </c>
      <c r="N697" s="141">
        <v>0</v>
      </c>
      <c r="O697" s="141">
        <v>0</v>
      </c>
      <c r="P697" s="141">
        <v>0</v>
      </c>
    </row>
    <row r="698" spans="1:16" ht="12.75">
      <c r="A698" s="141">
        <v>10</v>
      </c>
      <c r="B698" s="141">
        <v>1999</v>
      </c>
      <c r="C698" s="141" t="s">
        <v>498</v>
      </c>
      <c r="D698" s="141">
        <v>0</v>
      </c>
      <c r="E698" s="141">
        <v>0</v>
      </c>
      <c r="F698" s="141">
        <v>0</v>
      </c>
      <c r="G698" s="141">
        <v>0</v>
      </c>
      <c r="H698" s="141">
        <v>0</v>
      </c>
      <c r="I698" s="141">
        <v>0</v>
      </c>
      <c r="J698" s="141">
        <v>0</v>
      </c>
      <c r="K698" s="141">
        <v>0</v>
      </c>
      <c r="L698" s="141">
        <v>0</v>
      </c>
      <c r="M698" s="141">
        <v>0</v>
      </c>
      <c r="N698" s="141">
        <v>0</v>
      </c>
      <c r="O698" s="141">
        <v>0</v>
      </c>
      <c r="P698" s="141">
        <v>0</v>
      </c>
    </row>
    <row r="699" spans="1:16" ht="12.75">
      <c r="A699" s="141">
        <v>10</v>
      </c>
      <c r="B699" s="141">
        <v>1999</v>
      </c>
      <c r="C699" s="141" t="s">
        <v>499</v>
      </c>
      <c r="D699" s="141">
        <v>0</v>
      </c>
      <c r="E699" s="141">
        <v>0</v>
      </c>
      <c r="F699" s="141">
        <v>0</v>
      </c>
      <c r="G699" s="141">
        <v>0</v>
      </c>
      <c r="H699" s="141">
        <v>0</v>
      </c>
      <c r="I699" s="141">
        <v>0</v>
      </c>
      <c r="J699" s="141">
        <v>0</v>
      </c>
      <c r="K699" s="141">
        <v>0</v>
      </c>
      <c r="L699" s="141">
        <v>0</v>
      </c>
      <c r="M699" s="141">
        <v>0</v>
      </c>
      <c r="N699" s="141">
        <v>0</v>
      </c>
      <c r="O699" s="141">
        <v>0</v>
      </c>
      <c r="P699" s="141">
        <v>0</v>
      </c>
    </row>
    <row r="700" spans="1:16" ht="12.75">
      <c r="A700" s="141">
        <v>10</v>
      </c>
      <c r="B700" s="141">
        <v>1999</v>
      </c>
      <c r="C700" s="141" t="s">
        <v>402</v>
      </c>
      <c r="D700" s="141">
        <v>0</v>
      </c>
      <c r="E700" s="141">
        <v>0</v>
      </c>
      <c r="F700" s="141">
        <v>0</v>
      </c>
      <c r="G700" s="141">
        <v>0</v>
      </c>
      <c r="H700" s="141">
        <v>0</v>
      </c>
      <c r="I700" s="141">
        <v>0</v>
      </c>
      <c r="J700" s="141">
        <v>0</v>
      </c>
      <c r="K700" s="141">
        <v>0</v>
      </c>
      <c r="L700" s="141">
        <v>0</v>
      </c>
      <c r="M700" s="141">
        <v>0</v>
      </c>
      <c r="N700" s="141">
        <v>0</v>
      </c>
      <c r="O700" s="141">
        <v>0</v>
      </c>
      <c r="P700" s="141">
        <v>0</v>
      </c>
    </row>
    <row r="701" spans="1:16" ht="12.75">
      <c r="A701" s="141">
        <v>10</v>
      </c>
      <c r="B701" s="141">
        <v>1999</v>
      </c>
      <c r="C701" s="141" t="s">
        <v>403</v>
      </c>
      <c r="D701" s="141">
        <v>0</v>
      </c>
      <c r="E701" s="141">
        <v>0</v>
      </c>
      <c r="F701" s="141">
        <v>0</v>
      </c>
      <c r="G701" s="141">
        <v>0</v>
      </c>
      <c r="H701" s="141">
        <v>0</v>
      </c>
      <c r="I701" s="141">
        <v>0</v>
      </c>
      <c r="J701" s="141">
        <v>0</v>
      </c>
      <c r="K701" s="141">
        <v>0</v>
      </c>
      <c r="L701" s="141">
        <v>0</v>
      </c>
      <c r="M701" s="141">
        <v>0</v>
      </c>
      <c r="N701" s="141">
        <v>0</v>
      </c>
      <c r="O701" s="141">
        <v>0</v>
      </c>
      <c r="P701" s="141">
        <v>0</v>
      </c>
    </row>
    <row r="702" spans="1:16" ht="12.75">
      <c r="A702" s="141">
        <v>10</v>
      </c>
      <c r="B702" s="141">
        <v>1999</v>
      </c>
      <c r="C702" s="141" t="s">
        <v>404</v>
      </c>
      <c r="D702" s="141">
        <v>0</v>
      </c>
      <c r="E702" s="141">
        <v>0</v>
      </c>
      <c r="F702" s="141">
        <v>0</v>
      </c>
      <c r="G702" s="141">
        <v>0</v>
      </c>
      <c r="H702" s="141">
        <v>0</v>
      </c>
      <c r="I702" s="141">
        <v>0</v>
      </c>
      <c r="J702" s="141">
        <v>0</v>
      </c>
      <c r="K702" s="141">
        <v>0</v>
      </c>
      <c r="L702" s="141">
        <v>0</v>
      </c>
      <c r="M702" s="141">
        <v>0</v>
      </c>
      <c r="N702" s="141">
        <v>0</v>
      </c>
      <c r="O702" s="141">
        <v>0</v>
      </c>
      <c r="P702" s="141">
        <v>0</v>
      </c>
    </row>
    <row r="703" spans="1:16" ht="12.75">
      <c r="A703" s="141">
        <v>10</v>
      </c>
      <c r="B703" s="141">
        <v>1999</v>
      </c>
      <c r="C703" s="141" t="s">
        <v>405</v>
      </c>
      <c r="D703" s="141">
        <v>0</v>
      </c>
      <c r="E703" s="141">
        <v>0</v>
      </c>
      <c r="F703" s="141">
        <v>0</v>
      </c>
      <c r="G703" s="141">
        <v>0</v>
      </c>
      <c r="H703" s="141">
        <v>0</v>
      </c>
      <c r="I703" s="141">
        <v>0</v>
      </c>
      <c r="J703" s="141">
        <v>0</v>
      </c>
      <c r="K703" s="141">
        <v>0</v>
      </c>
      <c r="L703" s="141">
        <v>0</v>
      </c>
      <c r="M703" s="141">
        <v>0</v>
      </c>
      <c r="N703" s="141">
        <v>0</v>
      </c>
      <c r="O703" s="141">
        <v>0</v>
      </c>
      <c r="P703" s="141">
        <v>0</v>
      </c>
    </row>
    <row r="704" spans="1:16" ht="12.75">
      <c r="A704" s="141">
        <v>10</v>
      </c>
      <c r="B704" s="141">
        <v>1999</v>
      </c>
      <c r="C704" s="141" t="s">
        <v>406</v>
      </c>
      <c r="D704" s="141">
        <v>0</v>
      </c>
      <c r="E704" s="141">
        <v>0</v>
      </c>
      <c r="F704" s="141">
        <v>0</v>
      </c>
      <c r="G704" s="141">
        <v>0</v>
      </c>
      <c r="H704" s="141">
        <v>0</v>
      </c>
      <c r="I704" s="141">
        <v>0</v>
      </c>
      <c r="J704" s="141">
        <v>0</v>
      </c>
      <c r="K704" s="141">
        <v>0</v>
      </c>
      <c r="L704" s="141">
        <v>0</v>
      </c>
      <c r="M704" s="141">
        <v>0</v>
      </c>
      <c r="N704" s="141">
        <v>0</v>
      </c>
      <c r="O704" s="141">
        <v>0</v>
      </c>
      <c r="P704" s="141">
        <v>0</v>
      </c>
    </row>
    <row r="705" spans="1:16" ht="12.75">
      <c r="A705" s="141">
        <v>10</v>
      </c>
      <c r="B705" s="141">
        <v>1999</v>
      </c>
      <c r="C705" s="141" t="s">
        <v>407</v>
      </c>
      <c r="D705" s="141">
        <v>0</v>
      </c>
      <c r="E705" s="141">
        <v>0</v>
      </c>
      <c r="F705" s="141">
        <v>0</v>
      </c>
      <c r="G705" s="141">
        <v>0</v>
      </c>
      <c r="H705" s="141">
        <v>0</v>
      </c>
      <c r="I705" s="141">
        <v>0</v>
      </c>
      <c r="J705" s="141">
        <v>0</v>
      </c>
      <c r="K705" s="141">
        <v>0</v>
      </c>
      <c r="L705" s="141">
        <v>0</v>
      </c>
      <c r="M705" s="141">
        <v>0</v>
      </c>
      <c r="N705" s="141">
        <v>0</v>
      </c>
      <c r="O705" s="141">
        <v>0</v>
      </c>
      <c r="P705" s="141">
        <v>0</v>
      </c>
    </row>
    <row r="706" spans="1:16" ht="12.75">
      <c r="A706" s="141">
        <v>12</v>
      </c>
      <c r="B706" s="141">
        <v>1999</v>
      </c>
      <c r="C706" s="141" t="s">
        <v>408</v>
      </c>
      <c r="D706" s="141">
        <v>0</v>
      </c>
      <c r="E706" s="141">
        <v>0</v>
      </c>
      <c r="F706" s="141">
        <v>0</v>
      </c>
      <c r="G706" s="141">
        <v>0</v>
      </c>
      <c r="H706" s="141">
        <v>0</v>
      </c>
      <c r="I706" s="141">
        <v>0</v>
      </c>
      <c r="J706" s="141">
        <v>0</v>
      </c>
      <c r="K706" s="141">
        <v>0</v>
      </c>
      <c r="L706" s="141">
        <v>0</v>
      </c>
      <c r="M706" s="141">
        <v>0</v>
      </c>
      <c r="N706" s="141">
        <v>0</v>
      </c>
      <c r="O706" s="141">
        <v>0</v>
      </c>
      <c r="P706" s="141">
        <v>0</v>
      </c>
    </row>
    <row r="707" spans="1:16" ht="12.75">
      <c r="A707" s="141">
        <v>10</v>
      </c>
      <c r="B707" s="141">
        <v>1999</v>
      </c>
      <c r="C707" s="141" t="s">
        <v>409</v>
      </c>
      <c r="D707" s="141">
        <v>0</v>
      </c>
      <c r="E707" s="141">
        <v>0</v>
      </c>
      <c r="F707" s="141">
        <v>0</v>
      </c>
      <c r="G707" s="141">
        <v>0</v>
      </c>
      <c r="H707" s="141">
        <v>0</v>
      </c>
      <c r="I707" s="141">
        <v>0</v>
      </c>
      <c r="J707" s="141">
        <v>0</v>
      </c>
      <c r="K707" s="141">
        <v>0</v>
      </c>
      <c r="L707" s="141">
        <v>0</v>
      </c>
      <c r="M707" s="141">
        <v>0</v>
      </c>
      <c r="N707" s="141">
        <v>0</v>
      </c>
      <c r="O707" s="141">
        <v>0</v>
      </c>
      <c r="P707" s="141">
        <v>0</v>
      </c>
    </row>
    <row r="708" spans="1:16" ht="12.75">
      <c r="A708" s="141">
        <v>10</v>
      </c>
      <c r="B708" s="141">
        <v>1999</v>
      </c>
      <c r="C708" s="141" t="s">
        <v>410</v>
      </c>
      <c r="D708" s="141">
        <v>0</v>
      </c>
      <c r="E708" s="141">
        <v>0</v>
      </c>
      <c r="F708" s="141">
        <v>0</v>
      </c>
      <c r="G708" s="141">
        <v>0</v>
      </c>
      <c r="H708" s="141">
        <v>0</v>
      </c>
      <c r="I708" s="141">
        <v>0</v>
      </c>
      <c r="J708" s="141">
        <v>0</v>
      </c>
      <c r="K708" s="141">
        <v>0</v>
      </c>
      <c r="L708" s="141">
        <v>0</v>
      </c>
      <c r="M708" s="141">
        <v>0</v>
      </c>
      <c r="N708" s="141">
        <v>0</v>
      </c>
      <c r="O708" s="141">
        <v>0</v>
      </c>
      <c r="P708" s="141">
        <v>0</v>
      </c>
    </row>
    <row r="709" spans="1:16" ht="12.75">
      <c r="A709" s="141">
        <v>10</v>
      </c>
      <c r="B709" s="141">
        <v>1999</v>
      </c>
      <c r="C709" s="141" t="s">
        <v>411</v>
      </c>
      <c r="D709" s="141">
        <v>0</v>
      </c>
      <c r="E709" s="141">
        <v>0</v>
      </c>
      <c r="F709" s="141">
        <v>0</v>
      </c>
      <c r="G709" s="141">
        <v>0</v>
      </c>
      <c r="H709" s="141">
        <v>0</v>
      </c>
      <c r="I709" s="141">
        <v>0</v>
      </c>
      <c r="J709" s="141">
        <v>0</v>
      </c>
      <c r="K709" s="141">
        <v>0</v>
      </c>
      <c r="L709" s="141">
        <v>0</v>
      </c>
      <c r="M709" s="141">
        <v>0</v>
      </c>
      <c r="N709" s="141">
        <v>0</v>
      </c>
      <c r="O709" s="141">
        <v>0</v>
      </c>
      <c r="P709" s="141">
        <v>0</v>
      </c>
    </row>
    <row r="710" spans="1:16" ht="12.75">
      <c r="A710" s="141">
        <v>10</v>
      </c>
      <c r="B710" s="141">
        <v>1999</v>
      </c>
      <c r="C710" s="141" t="s">
        <v>412</v>
      </c>
      <c r="D710" s="141">
        <v>0</v>
      </c>
      <c r="E710" s="141">
        <v>0</v>
      </c>
      <c r="F710" s="141">
        <v>0</v>
      </c>
      <c r="G710" s="141">
        <v>0</v>
      </c>
      <c r="H710" s="141">
        <v>0</v>
      </c>
      <c r="I710" s="141">
        <v>0</v>
      </c>
      <c r="J710" s="141">
        <v>0</v>
      </c>
      <c r="K710" s="141">
        <v>0</v>
      </c>
      <c r="L710" s="141">
        <v>0</v>
      </c>
      <c r="M710" s="141">
        <v>0</v>
      </c>
      <c r="N710" s="141">
        <v>0</v>
      </c>
      <c r="O710" s="141">
        <v>0</v>
      </c>
      <c r="P710" s="141">
        <v>0</v>
      </c>
    </row>
    <row r="711" spans="1:16" ht="12.75">
      <c r="A711" s="141">
        <v>10</v>
      </c>
      <c r="B711" s="141">
        <v>1999</v>
      </c>
      <c r="C711" s="141" t="s">
        <v>413</v>
      </c>
      <c r="D711" s="141">
        <v>0</v>
      </c>
      <c r="E711" s="141">
        <v>0</v>
      </c>
      <c r="F711" s="141">
        <v>0</v>
      </c>
      <c r="G711" s="141">
        <v>0</v>
      </c>
      <c r="H711" s="141">
        <v>0</v>
      </c>
      <c r="I711" s="141">
        <v>0</v>
      </c>
      <c r="J711" s="141">
        <v>0</v>
      </c>
      <c r="K711" s="141">
        <v>0</v>
      </c>
      <c r="L711" s="141">
        <v>0</v>
      </c>
      <c r="M711" s="141">
        <v>0</v>
      </c>
      <c r="N711" s="141">
        <v>0</v>
      </c>
      <c r="O711" s="141">
        <v>0</v>
      </c>
      <c r="P711" s="141">
        <v>0</v>
      </c>
    </row>
    <row r="712" spans="1:16" ht="12.75">
      <c r="A712" s="141">
        <v>10</v>
      </c>
      <c r="B712" s="141">
        <v>1999</v>
      </c>
      <c r="C712" s="141" t="s">
        <v>414</v>
      </c>
      <c r="D712" s="141">
        <v>0</v>
      </c>
      <c r="E712" s="141">
        <v>0</v>
      </c>
      <c r="F712" s="141">
        <v>0</v>
      </c>
      <c r="G712" s="141">
        <v>0</v>
      </c>
      <c r="H712" s="141">
        <v>0</v>
      </c>
      <c r="I712" s="141">
        <v>0</v>
      </c>
      <c r="J712" s="141">
        <v>0</v>
      </c>
      <c r="K712" s="141">
        <v>0</v>
      </c>
      <c r="L712" s="141">
        <v>0</v>
      </c>
      <c r="M712" s="141">
        <v>0</v>
      </c>
      <c r="N712" s="141">
        <v>0</v>
      </c>
      <c r="O712" s="141">
        <v>0</v>
      </c>
      <c r="P712" s="141">
        <v>0</v>
      </c>
    </row>
    <row r="713" spans="1:16" ht="12.75">
      <c r="A713" s="141">
        <v>10</v>
      </c>
      <c r="B713" s="141">
        <v>1999</v>
      </c>
      <c r="C713" s="141" t="s">
        <v>415</v>
      </c>
      <c r="D713" s="141">
        <v>0</v>
      </c>
      <c r="E713" s="141">
        <v>0</v>
      </c>
      <c r="F713" s="141">
        <v>0</v>
      </c>
      <c r="G713" s="141">
        <v>0</v>
      </c>
      <c r="H713" s="141">
        <v>0</v>
      </c>
      <c r="I713" s="141">
        <v>0</v>
      </c>
      <c r="J713" s="141">
        <v>0</v>
      </c>
      <c r="K713" s="141">
        <v>0</v>
      </c>
      <c r="L713" s="141">
        <v>0</v>
      </c>
      <c r="M713" s="141">
        <v>0</v>
      </c>
      <c r="N713" s="141">
        <v>0</v>
      </c>
      <c r="O713" s="141">
        <v>0</v>
      </c>
      <c r="P713" s="141">
        <v>0</v>
      </c>
    </row>
    <row r="714" spans="1:16" ht="12.75">
      <c r="A714" s="141">
        <v>10</v>
      </c>
      <c r="B714" s="141">
        <v>1999</v>
      </c>
      <c r="C714" s="141" t="s">
        <v>416</v>
      </c>
      <c r="D714" s="141">
        <v>0</v>
      </c>
      <c r="E714" s="141">
        <v>0</v>
      </c>
      <c r="F714" s="141">
        <v>0</v>
      </c>
      <c r="G714" s="141">
        <v>0</v>
      </c>
      <c r="H714" s="141">
        <v>0</v>
      </c>
      <c r="I714" s="141">
        <v>0</v>
      </c>
      <c r="J714" s="141">
        <v>0</v>
      </c>
      <c r="K714" s="141">
        <v>0</v>
      </c>
      <c r="L714" s="141">
        <v>0</v>
      </c>
      <c r="M714" s="141">
        <v>0</v>
      </c>
      <c r="N714" s="141">
        <v>0</v>
      </c>
      <c r="O714" s="141">
        <v>0</v>
      </c>
      <c r="P714" s="141">
        <v>0</v>
      </c>
    </row>
    <row r="715" spans="1:16" ht="12.75">
      <c r="A715" s="141">
        <v>10</v>
      </c>
      <c r="B715" s="141">
        <v>1999</v>
      </c>
      <c r="C715" s="141" t="s">
        <v>417</v>
      </c>
      <c r="D715" s="141">
        <v>0</v>
      </c>
      <c r="E715" s="141">
        <v>0</v>
      </c>
      <c r="F715" s="141">
        <v>0</v>
      </c>
      <c r="G715" s="141">
        <v>0</v>
      </c>
      <c r="H715" s="141">
        <v>0</v>
      </c>
      <c r="I715" s="141">
        <v>0</v>
      </c>
      <c r="J715" s="141">
        <v>0</v>
      </c>
      <c r="K715" s="141">
        <v>0</v>
      </c>
      <c r="L715" s="141">
        <v>0</v>
      </c>
      <c r="M715" s="141">
        <v>0</v>
      </c>
      <c r="N715" s="141">
        <v>0</v>
      </c>
      <c r="O715" s="141">
        <v>0</v>
      </c>
      <c r="P715" s="141">
        <v>0</v>
      </c>
    </row>
    <row r="716" spans="1:16" ht="12.75">
      <c r="A716" s="141">
        <v>10</v>
      </c>
      <c r="B716" s="141">
        <v>1999</v>
      </c>
      <c r="C716" s="141" t="s">
        <v>418</v>
      </c>
      <c r="D716" s="141">
        <v>0</v>
      </c>
      <c r="E716" s="141">
        <v>0</v>
      </c>
      <c r="F716" s="141">
        <v>0</v>
      </c>
      <c r="G716" s="141">
        <v>0</v>
      </c>
      <c r="H716" s="141">
        <v>0</v>
      </c>
      <c r="I716" s="141">
        <v>0</v>
      </c>
      <c r="J716" s="141">
        <v>0</v>
      </c>
      <c r="K716" s="141">
        <v>0</v>
      </c>
      <c r="L716" s="141">
        <v>0</v>
      </c>
      <c r="M716" s="141">
        <v>0</v>
      </c>
      <c r="N716" s="141">
        <v>0</v>
      </c>
      <c r="O716" s="141">
        <v>0</v>
      </c>
      <c r="P716" s="141">
        <v>0</v>
      </c>
    </row>
    <row r="717" spans="1:16" ht="12.75">
      <c r="A717" s="141">
        <v>10</v>
      </c>
      <c r="B717" s="141">
        <v>1999</v>
      </c>
      <c r="C717" s="141" t="s">
        <v>419</v>
      </c>
      <c r="D717" s="141">
        <v>0</v>
      </c>
      <c r="E717" s="141">
        <v>0</v>
      </c>
      <c r="F717" s="141">
        <v>0</v>
      </c>
      <c r="G717" s="141">
        <v>0</v>
      </c>
      <c r="H717" s="141">
        <v>0</v>
      </c>
      <c r="I717" s="141">
        <v>0</v>
      </c>
      <c r="J717" s="141">
        <v>0</v>
      </c>
      <c r="K717" s="141">
        <v>0</v>
      </c>
      <c r="L717" s="141">
        <v>0</v>
      </c>
      <c r="M717" s="141">
        <v>0</v>
      </c>
      <c r="N717" s="141">
        <v>0</v>
      </c>
      <c r="O717" s="141">
        <v>0</v>
      </c>
      <c r="P717" s="141">
        <v>0</v>
      </c>
    </row>
    <row r="718" spans="1:16" ht="12.75">
      <c r="A718" s="141">
        <v>10</v>
      </c>
      <c r="B718" s="141">
        <v>1999</v>
      </c>
      <c r="C718" s="141" t="s">
        <v>420</v>
      </c>
      <c r="D718" s="141">
        <v>0</v>
      </c>
      <c r="E718" s="141">
        <v>0</v>
      </c>
      <c r="F718" s="141">
        <v>0</v>
      </c>
      <c r="G718" s="141">
        <v>0</v>
      </c>
      <c r="H718" s="141">
        <v>0</v>
      </c>
      <c r="I718" s="141">
        <v>0</v>
      </c>
      <c r="J718" s="141">
        <v>0</v>
      </c>
      <c r="K718" s="141">
        <v>0</v>
      </c>
      <c r="L718" s="141">
        <v>0</v>
      </c>
      <c r="M718" s="141">
        <v>0</v>
      </c>
      <c r="N718" s="141">
        <v>0</v>
      </c>
      <c r="O718" s="141">
        <v>0</v>
      </c>
      <c r="P718" s="141">
        <v>0</v>
      </c>
    </row>
    <row r="719" spans="1:16" ht="12.75">
      <c r="A719" s="141">
        <v>10</v>
      </c>
      <c r="B719" s="141">
        <v>1999</v>
      </c>
      <c r="C719" s="141" t="s">
        <v>421</v>
      </c>
      <c r="D719" s="141">
        <v>0</v>
      </c>
      <c r="E719" s="141">
        <v>0</v>
      </c>
      <c r="F719" s="141">
        <v>0</v>
      </c>
      <c r="G719" s="141">
        <v>0</v>
      </c>
      <c r="H719" s="141">
        <v>0</v>
      </c>
      <c r="I719" s="141">
        <v>0</v>
      </c>
      <c r="J719" s="141">
        <v>0</v>
      </c>
      <c r="K719" s="141">
        <v>0</v>
      </c>
      <c r="L719" s="141">
        <v>0</v>
      </c>
      <c r="M719" s="141">
        <v>0</v>
      </c>
      <c r="N719" s="141">
        <v>0</v>
      </c>
      <c r="O719" s="141">
        <v>0</v>
      </c>
      <c r="P719" s="141">
        <v>0</v>
      </c>
    </row>
    <row r="720" spans="1:16" ht="12.75">
      <c r="A720" s="141">
        <v>10</v>
      </c>
      <c r="B720" s="141">
        <v>1999</v>
      </c>
      <c r="C720" s="141" t="s">
        <v>422</v>
      </c>
      <c r="D720" s="141">
        <v>0</v>
      </c>
      <c r="E720" s="141">
        <v>0</v>
      </c>
      <c r="F720" s="141">
        <v>0</v>
      </c>
      <c r="G720" s="141">
        <v>0</v>
      </c>
      <c r="H720" s="141">
        <v>0</v>
      </c>
      <c r="I720" s="141">
        <v>0</v>
      </c>
      <c r="J720" s="141">
        <v>0</v>
      </c>
      <c r="K720" s="141">
        <v>0</v>
      </c>
      <c r="L720" s="141">
        <v>0</v>
      </c>
      <c r="M720" s="141">
        <v>0</v>
      </c>
      <c r="N720" s="141">
        <v>0</v>
      </c>
      <c r="O720" s="141">
        <v>0</v>
      </c>
      <c r="P720" s="141">
        <v>0</v>
      </c>
    </row>
    <row r="721" spans="1:16" ht="12.75">
      <c r="A721" s="141">
        <v>10</v>
      </c>
      <c r="B721" s="141">
        <v>1999</v>
      </c>
      <c r="C721" s="141" t="s">
        <v>423</v>
      </c>
      <c r="D721" s="141">
        <v>0</v>
      </c>
      <c r="E721" s="141">
        <v>0</v>
      </c>
      <c r="F721" s="141">
        <v>0</v>
      </c>
      <c r="G721" s="141">
        <v>0</v>
      </c>
      <c r="H721" s="141">
        <v>0</v>
      </c>
      <c r="I721" s="141">
        <v>0</v>
      </c>
      <c r="J721" s="141">
        <v>0</v>
      </c>
      <c r="K721" s="141">
        <v>0</v>
      </c>
      <c r="L721" s="141">
        <v>0</v>
      </c>
      <c r="M721" s="141">
        <v>0</v>
      </c>
      <c r="N721" s="141">
        <v>0</v>
      </c>
      <c r="O721" s="141">
        <v>0</v>
      </c>
      <c r="P721" s="141">
        <v>0</v>
      </c>
    </row>
    <row r="722" spans="1:16" ht="12.75">
      <c r="A722" s="141">
        <v>10</v>
      </c>
      <c r="B722" s="141">
        <v>1999</v>
      </c>
      <c r="C722" s="141" t="s">
        <v>424</v>
      </c>
      <c r="D722" s="141">
        <v>0</v>
      </c>
      <c r="E722" s="141">
        <v>0</v>
      </c>
      <c r="F722" s="141">
        <v>0</v>
      </c>
      <c r="G722" s="141">
        <v>0</v>
      </c>
      <c r="H722" s="141">
        <v>0</v>
      </c>
      <c r="I722" s="141">
        <v>0</v>
      </c>
      <c r="J722" s="141">
        <v>0</v>
      </c>
      <c r="K722" s="141">
        <v>0</v>
      </c>
      <c r="L722" s="141">
        <v>0</v>
      </c>
      <c r="M722" s="141">
        <v>0</v>
      </c>
      <c r="N722" s="141">
        <v>0</v>
      </c>
      <c r="O722" s="141">
        <v>0</v>
      </c>
      <c r="P722" s="141">
        <v>0</v>
      </c>
    </row>
    <row r="723" spans="1:16" ht="12.75">
      <c r="A723" s="141">
        <v>10</v>
      </c>
      <c r="B723" s="141">
        <v>1999</v>
      </c>
      <c r="C723" s="141" t="s">
        <v>425</v>
      </c>
      <c r="D723" s="141">
        <v>0</v>
      </c>
      <c r="E723" s="141">
        <v>0</v>
      </c>
      <c r="F723" s="141">
        <v>0</v>
      </c>
      <c r="G723" s="141">
        <v>0</v>
      </c>
      <c r="H723" s="141">
        <v>0</v>
      </c>
      <c r="I723" s="141">
        <v>0</v>
      </c>
      <c r="J723" s="141">
        <v>0</v>
      </c>
      <c r="K723" s="141">
        <v>0</v>
      </c>
      <c r="L723" s="141">
        <v>0</v>
      </c>
      <c r="M723" s="141">
        <v>0</v>
      </c>
      <c r="N723" s="141">
        <v>0</v>
      </c>
      <c r="O723" s="141">
        <v>0</v>
      </c>
      <c r="P723" s="141">
        <v>0</v>
      </c>
    </row>
    <row r="724" spans="1:16" ht="12.75">
      <c r="A724" s="141">
        <v>10</v>
      </c>
      <c r="B724" s="141">
        <v>1999</v>
      </c>
      <c r="C724" s="141" t="s">
        <v>426</v>
      </c>
      <c r="D724" s="141">
        <v>0</v>
      </c>
      <c r="E724" s="141">
        <v>0</v>
      </c>
      <c r="F724" s="141">
        <v>0</v>
      </c>
      <c r="G724" s="141">
        <v>0</v>
      </c>
      <c r="H724" s="141">
        <v>0</v>
      </c>
      <c r="I724" s="141">
        <v>0</v>
      </c>
      <c r="J724" s="141">
        <v>0</v>
      </c>
      <c r="K724" s="141">
        <v>0</v>
      </c>
      <c r="L724" s="141">
        <v>0</v>
      </c>
      <c r="M724" s="141">
        <v>0</v>
      </c>
      <c r="N724" s="141">
        <v>0</v>
      </c>
      <c r="O724" s="141">
        <v>0</v>
      </c>
      <c r="P724" s="141">
        <v>0</v>
      </c>
    </row>
    <row r="725" spans="1:16" ht="12.75">
      <c r="A725" s="141">
        <v>10</v>
      </c>
      <c r="B725" s="141">
        <v>1999</v>
      </c>
      <c r="C725" s="141" t="s">
        <v>427</v>
      </c>
      <c r="D725" s="141">
        <v>0</v>
      </c>
      <c r="E725" s="141">
        <v>0</v>
      </c>
      <c r="F725" s="141">
        <v>0</v>
      </c>
      <c r="G725" s="141">
        <v>0</v>
      </c>
      <c r="H725" s="141">
        <v>0</v>
      </c>
      <c r="I725" s="141">
        <v>0</v>
      </c>
      <c r="J725" s="141">
        <v>0</v>
      </c>
      <c r="K725" s="141">
        <v>0</v>
      </c>
      <c r="L725" s="141">
        <v>0</v>
      </c>
      <c r="M725" s="141">
        <v>0</v>
      </c>
      <c r="N725" s="141">
        <v>0</v>
      </c>
      <c r="O725" s="141">
        <v>0</v>
      </c>
      <c r="P725" s="141">
        <v>0</v>
      </c>
    </row>
    <row r="726" spans="1:16" ht="12.75">
      <c r="A726" s="141">
        <v>10</v>
      </c>
      <c r="B726" s="141">
        <v>1999</v>
      </c>
      <c r="C726" s="141" t="s">
        <v>428</v>
      </c>
      <c r="D726" s="141">
        <v>0</v>
      </c>
      <c r="E726" s="141">
        <v>0</v>
      </c>
      <c r="F726" s="141">
        <v>0</v>
      </c>
      <c r="G726" s="141">
        <v>0</v>
      </c>
      <c r="H726" s="141">
        <v>0</v>
      </c>
      <c r="I726" s="141">
        <v>0</v>
      </c>
      <c r="J726" s="141">
        <v>0</v>
      </c>
      <c r="K726" s="141">
        <v>0</v>
      </c>
      <c r="L726" s="141">
        <v>0</v>
      </c>
      <c r="M726" s="141">
        <v>0</v>
      </c>
      <c r="N726" s="141">
        <v>0</v>
      </c>
      <c r="O726" s="141">
        <v>0</v>
      </c>
      <c r="P726" s="141">
        <v>0</v>
      </c>
    </row>
    <row r="727" spans="1:16" ht="12.75">
      <c r="A727" s="141">
        <v>11</v>
      </c>
      <c r="B727" s="141">
        <v>1999</v>
      </c>
      <c r="C727" s="141" t="s">
        <v>429</v>
      </c>
      <c r="D727" s="141">
        <v>0</v>
      </c>
      <c r="E727" s="141">
        <v>0</v>
      </c>
      <c r="F727" s="141">
        <v>0</v>
      </c>
      <c r="G727" s="141">
        <v>0</v>
      </c>
      <c r="H727" s="141">
        <v>0</v>
      </c>
      <c r="I727" s="141">
        <v>0</v>
      </c>
      <c r="J727" s="141">
        <v>0</v>
      </c>
      <c r="K727" s="141">
        <v>0</v>
      </c>
      <c r="L727" s="141">
        <v>0</v>
      </c>
      <c r="M727" s="141">
        <v>0</v>
      </c>
      <c r="N727" s="141">
        <v>0</v>
      </c>
      <c r="O727" s="141">
        <v>0</v>
      </c>
      <c r="P727" s="141">
        <v>0</v>
      </c>
    </row>
    <row r="728" spans="1:16" ht="12.75">
      <c r="A728" s="141">
        <v>10</v>
      </c>
      <c r="B728" s="141">
        <v>1999</v>
      </c>
      <c r="C728" s="141" t="s">
        <v>430</v>
      </c>
      <c r="D728" s="141">
        <v>0</v>
      </c>
      <c r="E728" s="141">
        <v>0</v>
      </c>
      <c r="F728" s="141">
        <v>0</v>
      </c>
      <c r="G728" s="141">
        <v>0</v>
      </c>
      <c r="H728" s="141">
        <v>0</v>
      </c>
      <c r="I728" s="141">
        <v>0</v>
      </c>
      <c r="J728" s="141">
        <v>0</v>
      </c>
      <c r="K728" s="141">
        <v>0</v>
      </c>
      <c r="L728" s="141">
        <v>0</v>
      </c>
      <c r="M728" s="141">
        <v>0</v>
      </c>
      <c r="N728" s="141">
        <v>0</v>
      </c>
      <c r="O728" s="141">
        <v>0</v>
      </c>
      <c r="P728" s="141">
        <v>0</v>
      </c>
    </row>
    <row r="729" spans="1:16" ht="12.75">
      <c r="A729" s="141">
        <v>10</v>
      </c>
      <c r="B729" s="141">
        <v>1999</v>
      </c>
      <c r="C729" s="141" t="s">
        <v>431</v>
      </c>
      <c r="D729" s="141">
        <v>0</v>
      </c>
      <c r="E729" s="141">
        <v>0</v>
      </c>
      <c r="F729" s="141">
        <v>0</v>
      </c>
      <c r="G729" s="141">
        <v>0</v>
      </c>
      <c r="H729" s="141">
        <v>0</v>
      </c>
      <c r="I729" s="141">
        <v>0</v>
      </c>
      <c r="J729" s="141">
        <v>0</v>
      </c>
      <c r="K729" s="141">
        <v>0</v>
      </c>
      <c r="L729" s="141">
        <v>0</v>
      </c>
      <c r="M729" s="141">
        <v>0</v>
      </c>
      <c r="N729" s="141">
        <v>0</v>
      </c>
      <c r="O729" s="141">
        <v>0</v>
      </c>
      <c r="P729" s="141">
        <v>0</v>
      </c>
    </row>
    <row r="730" spans="1:16" ht="12.75">
      <c r="A730" s="141">
        <v>10</v>
      </c>
      <c r="B730" s="141">
        <v>1999</v>
      </c>
      <c r="C730" s="141" t="s">
        <v>432</v>
      </c>
      <c r="D730" s="141">
        <v>0</v>
      </c>
      <c r="E730" s="141">
        <v>0</v>
      </c>
      <c r="F730" s="141">
        <v>0</v>
      </c>
      <c r="G730" s="141">
        <v>0</v>
      </c>
      <c r="H730" s="141">
        <v>0</v>
      </c>
      <c r="I730" s="141">
        <v>0</v>
      </c>
      <c r="J730" s="141">
        <v>0</v>
      </c>
      <c r="K730" s="141">
        <v>0</v>
      </c>
      <c r="L730" s="141">
        <v>0</v>
      </c>
      <c r="M730" s="141">
        <v>0</v>
      </c>
      <c r="N730" s="141">
        <v>0</v>
      </c>
      <c r="O730" s="141">
        <v>0</v>
      </c>
      <c r="P730" s="141">
        <v>0</v>
      </c>
    </row>
    <row r="731" spans="1:16" ht="12.75">
      <c r="A731" s="141">
        <v>10</v>
      </c>
      <c r="B731" s="141">
        <v>1999</v>
      </c>
      <c r="C731" s="141" t="s">
        <v>433</v>
      </c>
      <c r="D731" s="141">
        <v>0</v>
      </c>
      <c r="E731" s="141">
        <v>0</v>
      </c>
      <c r="F731" s="141">
        <v>0</v>
      </c>
      <c r="G731" s="141">
        <v>0</v>
      </c>
      <c r="H731" s="141">
        <v>0</v>
      </c>
      <c r="I731" s="141">
        <v>0</v>
      </c>
      <c r="J731" s="141">
        <v>0</v>
      </c>
      <c r="K731" s="141">
        <v>0</v>
      </c>
      <c r="L731" s="141">
        <v>0</v>
      </c>
      <c r="M731" s="141">
        <v>0</v>
      </c>
      <c r="N731" s="141">
        <v>0</v>
      </c>
      <c r="O731" s="141">
        <v>0</v>
      </c>
      <c r="P731" s="141">
        <v>0</v>
      </c>
    </row>
    <row r="732" spans="1:16" ht="12.75">
      <c r="A732" s="141">
        <v>10</v>
      </c>
      <c r="B732" s="141">
        <v>1999</v>
      </c>
      <c r="C732" s="141" t="s">
        <v>434</v>
      </c>
      <c r="D732" s="141">
        <v>0</v>
      </c>
      <c r="E732" s="141">
        <v>0</v>
      </c>
      <c r="F732" s="141">
        <v>0</v>
      </c>
      <c r="G732" s="141">
        <v>0</v>
      </c>
      <c r="H732" s="141">
        <v>0</v>
      </c>
      <c r="I732" s="141">
        <v>0</v>
      </c>
      <c r="J732" s="141">
        <v>0</v>
      </c>
      <c r="K732" s="141">
        <v>0</v>
      </c>
      <c r="L732" s="141">
        <v>0</v>
      </c>
      <c r="M732" s="141">
        <v>0</v>
      </c>
      <c r="N732" s="141">
        <v>0</v>
      </c>
      <c r="O732" s="141">
        <v>0</v>
      </c>
      <c r="P732" s="141">
        <v>0</v>
      </c>
    </row>
    <row r="733" spans="1:16" ht="12.75">
      <c r="A733" s="141">
        <v>10</v>
      </c>
      <c r="B733" s="141">
        <v>1999</v>
      </c>
      <c r="C733" s="141" t="s">
        <v>435</v>
      </c>
      <c r="D733" s="141">
        <v>0</v>
      </c>
      <c r="E733" s="141">
        <v>0</v>
      </c>
      <c r="F733" s="141">
        <v>0</v>
      </c>
      <c r="G733" s="141">
        <v>0</v>
      </c>
      <c r="H733" s="141">
        <v>0</v>
      </c>
      <c r="I733" s="141">
        <v>0</v>
      </c>
      <c r="J733" s="141">
        <v>0</v>
      </c>
      <c r="K733" s="141">
        <v>0</v>
      </c>
      <c r="L733" s="141">
        <v>0</v>
      </c>
      <c r="M733" s="141">
        <v>0</v>
      </c>
      <c r="N733" s="141">
        <v>0</v>
      </c>
      <c r="O733" s="141">
        <v>0</v>
      </c>
      <c r="P733" s="141">
        <v>0</v>
      </c>
    </row>
    <row r="734" spans="1:16" ht="12.75">
      <c r="A734" s="141">
        <v>10</v>
      </c>
      <c r="B734" s="141">
        <v>1999</v>
      </c>
      <c r="C734" s="141" t="s">
        <v>436</v>
      </c>
      <c r="D734" s="141">
        <v>0</v>
      </c>
      <c r="E734" s="141">
        <v>0</v>
      </c>
      <c r="F734" s="141">
        <v>0</v>
      </c>
      <c r="G734" s="141">
        <v>0</v>
      </c>
      <c r="H734" s="141">
        <v>0</v>
      </c>
      <c r="I734" s="141">
        <v>0</v>
      </c>
      <c r="J734" s="141">
        <v>0</v>
      </c>
      <c r="K734" s="141">
        <v>0</v>
      </c>
      <c r="L734" s="141">
        <v>0</v>
      </c>
      <c r="M734" s="141">
        <v>0</v>
      </c>
      <c r="N734" s="141">
        <v>0</v>
      </c>
      <c r="O734" s="141">
        <v>0</v>
      </c>
      <c r="P734" s="141">
        <v>0</v>
      </c>
    </row>
    <row r="735" spans="1:16" ht="12.75">
      <c r="A735" s="141">
        <v>10</v>
      </c>
      <c r="B735" s="141">
        <v>1999</v>
      </c>
      <c r="C735" s="141" t="s">
        <v>437</v>
      </c>
      <c r="D735" s="141">
        <v>0</v>
      </c>
      <c r="E735" s="141">
        <v>0</v>
      </c>
      <c r="F735" s="141">
        <v>0</v>
      </c>
      <c r="G735" s="141">
        <v>0</v>
      </c>
      <c r="H735" s="141">
        <v>0</v>
      </c>
      <c r="I735" s="141">
        <v>0</v>
      </c>
      <c r="J735" s="141">
        <v>0</v>
      </c>
      <c r="K735" s="141">
        <v>0</v>
      </c>
      <c r="L735" s="141">
        <v>0</v>
      </c>
      <c r="M735" s="141">
        <v>0</v>
      </c>
      <c r="N735" s="141">
        <v>0</v>
      </c>
      <c r="O735" s="141">
        <v>0</v>
      </c>
      <c r="P735" s="141">
        <v>0</v>
      </c>
    </row>
    <row r="736" spans="1:16" ht="12.75">
      <c r="A736" s="141">
        <v>10</v>
      </c>
      <c r="B736" s="141">
        <v>1999</v>
      </c>
      <c r="C736" s="141" t="s">
        <v>438</v>
      </c>
      <c r="D736" s="141">
        <v>0</v>
      </c>
      <c r="E736" s="141">
        <v>0</v>
      </c>
      <c r="F736" s="141">
        <v>0</v>
      </c>
      <c r="G736" s="141">
        <v>0</v>
      </c>
      <c r="H736" s="141">
        <v>0</v>
      </c>
      <c r="I736" s="141">
        <v>0</v>
      </c>
      <c r="J736" s="141">
        <v>0</v>
      </c>
      <c r="K736" s="141">
        <v>0</v>
      </c>
      <c r="L736" s="141">
        <v>0</v>
      </c>
      <c r="M736" s="141">
        <v>0</v>
      </c>
      <c r="N736" s="141">
        <v>0</v>
      </c>
      <c r="O736" s="141">
        <v>0</v>
      </c>
      <c r="P736" s="141">
        <v>0</v>
      </c>
    </row>
    <row r="737" spans="1:16" ht="12.75">
      <c r="A737" s="141">
        <v>10</v>
      </c>
      <c r="B737" s="141">
        <v>1999</v>
      </c>
      <c r="C737" s="141" t="s">
        <v>439</v>
      </c>
      <c r="D737" s="141">
        <v>0</v>
      </c>
      <c r="E737" s="141">
        <v>0</v>
      </c>
      <c r="F737" s="141">
        <v>0</v>
      </c>
      <c r="G737" s="141">
        <v>0</v>
      </c>
      <c r="H737" s="141">
        <v>0</v>
      </c>
      <c r="I737" s="141">
        <v>0</v>
      </c>
      <c r="J737" s="141">
        <v>0</v>
      </c>
      <c r="K737" s="141">
        <v>0</v>
      </c>
      <c r="L737" s="141">
        <v>0</v>
      </c>
      <c r="M737" s="141">
        <v>0</v>
      </c>
      <c r="N737" s="141">
        <v>0</v>
      </c>
      <c r="O737" s="141">
        <v>0</v>
      </c>
      <c r="P737" s="141">
        <v>0</v>
      </c>
    </row>
    <row r="738" spans="1:16" ht="12.75">
      <c r="A738" s="141">
        <v>10</v>
      </c>
      <c r="B738" s="141">
        <v>1999</v>
      </c>
      <c r="C738" s="141" t="s">
        <v>440</v>
      </c>
      <c r="D738" s="141">
        <v>0</v>
      </c>
      <c r="E738" s="141">
        <v>0</v>
      </c>
      <c r="F738" s="141">
        <v>0</v>
      </c>
      <c r="G738" s="141">
        <v>0</v>
      </c>
      <c r="H738" s="141">
        <v>0</v>
      </c>
      <c r="I738" s="141">
        <v>0</v>
      </c>
      <c r="J738" s="141">
        <v>0</v>
      </c>
      <c r="K738" s="141">
        <v>0</v>
      </c>
      <c r="L738" s="141">
        <v>0</v>
      </c>
      <c r="M738" s="141">
        <v>0</v>
      </c>
      <c r="N738" s="141">
        <v>0</v>
      </c>
      <c r="O738" s="141">
        <v>0</v>
      </c>
      <c r="P738" s="141">
        <v>0</v>
      </c>
    </row>
    <row r="739" spans="1:16" ht="12.75">
      <c r="A739" s="141">
        <v>12</v>
      </c>
      <c r="B739" s="141">
        <v>1999</v>
      </c>
      <c r="C739" s="141" t="s">
        <v>441</v>
      </c>
      <c r="D739" s="141">
        <v>0</v>
      </c>
      <c r="E739" s="141">
        <v>0</v>
      </c>
      <c r="F739" s="141">
        <v>0</v>
      </c>
      <c r="G739" s="141">
        <v>0</v>
      </c>
      <c r="H739" s="141">
        <v>0</v>
      </c>
      <c r="I739" s="141">
        <v>0</v>
      </c>
      <c r="J739" s="141">
        <v>0</v>
      </c>
      <c r="K739" s="141">
        <v>0</v>
      </c>
      <c r="L739" s="141">
        <v>0</v>
      </c>
      <c r="M739" s="141">
        <v>0</v>
      </c>
      <c r="N739" s="141">
        <v>0</v>
      </c>
      <c r="O739" s="141">
        <v>0</v>
      </c>
      <c r="P739" s="141">
        <v>0</v>
      </c>
    </row>
    <row r="740" spans="1:16" ht="12.75">
      <c r="A740" s="141">
        <v>10</v>
      </c>
      <c r="B740" s="141">
        <v>1999</v>
      </c>
      <c r="C740" s="141" t="s">
        <v>442</v>
      </c>
      <c r="D740" s="141">
        <v>0</v>
      </c>
      <c r="E740" s="141">
        <v>0</v>
      </c>
      <c r="F740" s="141">
        <v>0</v>
      </c>
      <c r="G740" s="141">
        <v>0</v>
      </c>
      <c r="H740" s="141">
        <v>0</v>
      </c>
      <c r="I740" s="141">
        <v>0</v>
      </c>
      <c r="J740" s="141">
        <v>0</v>
      </c>
      <c r="K740" s="141">
        <v>0</v>
      </c>
      <c r="L740" s="141">
        <v>0</v>
      </c>
      <c r="M740" s="141">
        <v>0</v>
      </c>
      <c r="N740" s="141">
        <v>0</v>
      </c>
      <c r="O740" s="141">
        <v>0</v>
      </c>
      <c r="P740" s="141">
        <v>0</v>
      </c>
    </row>
    <row r="741" spans="1:16" ht="12.75">
      <c r="A741" s="141">
        <v>10</v>
      </c>
      <c r="B741" s="141">
        <v>1999</v>
      </c>
      <c r="C741" s="141" t="s">
        <v>443</v>
      </c>
      <c r="D741" s="141">
        <v>0</v>
      </c>
      <c r="E741" s="141">
        <v>0</v>
      </c>
      <c r="F741" s="141">
        <v>0</v>
      </c>
      <c r="G741" s="141">
        <v>0</v>
      </c>
      <c r="H741" s="141">
        <v>0</v>
      </c>
      <c r="I741" s="141">
        <v>0</v>
      </c>
      <c r="J741" s="141">
        <v>0</v>
      </c>
      <c r="K741" s="141">
        <v>0</v>
      </c>
      <c r="L741" s="141">
        <v>0</v>
      </c>
      <c r="M741" s="141">
        <v>0</v>
      </c>
      <c r="N741" s="141">
        <v>0</v>
      </c>
      <c r="O741" s="141">
        <v>0</v>
      </c>
      <c r="P741" s="141">
        <v>0</v>
      </c>
    </row>
    <row r="742" spans="1:16" ht="12.75">
      <c r="A742" s="141">
        <v>10</v>
      </c>
      <c r="B742" s="141">
        <v>1999</v>
      </c>
      <c r="C742" s="141" t="s">
        <v>444</v>
      </c>
      <c r="D742" s="141">
        <v>0</v>
      </c>
      <c r="E742" s="141">
        <v>0</v>
      </c>
      <c r="F742" s="141">
        <v>0</v>
      </c>
      <c r="G742" s="141">
        <v>0</v>
      </c>
      <c r="H742" s="141">
        <v>0</v>
      </c>
      <c r="I742" s="141">
        <v>0</v>
      </c>
      <c r="J742" s="141">
        <v>0</v>
      </c>
      <c r="K742" s="141">
        <v>0</v>
      </c>
      <c r="L742" s="141">
        <v>0</v>
      </c>
      <c r="M742" s="141">
        <v>0</v>
      </c>
      <c r="N742" s="141">
        <v>0</v>
      </c>
      <c r="O742" s="141">
        <v>0</v>
      </c>
      <c r="P742" s="141">
        <v>0</v>
      </c>
    </row>
    <row r="743" spans="1:16" ht="12.75">
      <c r="A743" s="141">
        <v>10</v>
      </c>
      <c r="B743" s="141">
        <v>1999</v>
      </c>
      <c r="C743" s="141" t="s">
        <v>445</v>
      </c>
      <c r="D743" s="141">
        <v>0</v>
      </c>
      <c r="E743" s="141">
        <v>0</v>
      </c>
      <c r="F743" s="141">
        <v>0</v>
      </c>
      <c r="G743" s="141">
        <v>0</v>
      </c>
      <c r="H743" s="141">
        <v>0</v>
      </c>
      <c r="I743" s="141">
        <v>0</v>
      </c>
      <c r="J743" s="141">
        <v>0</v>
      </c>
      <c r="K743" s="141">
        <v>0</v>
      </c>
      <c r="L743" s="141">
        <v>0</v>
      </c>
      <c r="M743" s="141">
        <v>0</v>
      </c>
      <c r="N743" s="141">
        <v>0</v>
      </c>
      <c r="O743" s="141">
        <v>0</v>
      </c>
      <c r="P743" s="141">
        <v>0</v>
      </c>
    </row>
    <row r="744" spans="1:16" ht="12.75">
      <c r="A744" s="141">
        <v>10</v>
      </c>
      <c r="B744" s="141">
        <v>1999</v>
      </c>
      <c r="C744" s="141" t="s">
        <v>446</v>
      </c>
      <c r="D744" s="141">
        <v>0</v>
      </c>
      <c r="E744" s="141">
        <v>0</v>
      </c>
      <c r="F744" s="141">
        <v>0</v>
      </c>
      <c r="G744" s="141">
        <v>0</v>
      </c>
      <c r="H744" s="141">
        <v>0</v>
      </c>
      <c r="I744" s="141">
        <v>0</v>
      </c>
      <c r="J744" s="141">
        <v>0</v>
      </c>
      <c r="K744" s="141">
        <v>0</v>
      </c>
      <c r="L744" s="141">
        <v>0</v>
      </c>
      <c r="M744" s="141">
        <v>0</v>
      </c>
      <c r="N744" s="141">
        <v>0</v>
      </c>
      <c r="O744" s="141">
        <v>0</v>
      </c>
      <c r="P744" s="141">
        <v>0</v>
      </c>
    </row>
    <row r="745" spans="1:16" ht="12.75">
      <c r="A745" s="141">
        <v>10</v>
      </c>
      <c r="B745" s="141">
        <v>1999</v>
      </c>
      <c r="C745" s="141" t="s">
        <v>447</v>
      </c>
      <c r="D745" s="141">
        <v>0</v>
      </c>
      <c r="E745" s="141">
        <v>0</v>
      </c>
      <c r="F745" s="141">
        <v>0</v>
      </c>
      <c r="G745" s="141">
        <v>0</v>
      </c>
      <c r="H745" s="141">
        <v>0</v>
      </c>
      <c r="I745" s="141">
        <v>0</v>
      </c>
      <c r="J745" s="141">
        <v>0</v>
      </c>
      <c r="K745" s="141">
        <v>0</v>
      </c>
      <c r="L745" s="141">
        <v>0</v>
      </c>
      <c r="M745" s="141">
        <v>0</v>
      </c>
      <c r="N745" s="141">
        <v>0</v>
      </c>
      <c r="O745" s="141">
        <v>0</v>
      </c>
      <c r="P745" s="141">
        <v>0</v>
      </c>
    </row>
    <row r="746" spans="1:16" ht="12.75">
      <c r="A746" s="141">
        <v>10</v>
      </c>
      <c r="B746" s="141">
        <v>1999</v>
      </c>
      <c r="C746" s="141" t="s">
        <v>448</v>
      </c>
      <c r="D746" s="141">
        <v>0</v>
      </c>
      <c r="E746" s="141">
        <v>0</v>
      </c>
      <c r="F746" s="141">
        <v>0</v>
      </c>
      <c r="G746" s="141">
        <v>0</v>
      </c>
      <c r="H746" s="141">
        <v>0</v>
      </c>
      <c r="I746" s="141">
        <v>0</v>
      </c>
      <c r="J746" s="141">
        <v>0</v>
      </c>
      <c r="K746" s="141">
        <v>0</v>
      </c>
      <c r="L746" s="141">
        <v>0</v>
      </c>
      <c r="M746" s="141">
        <v>0</v>
      </c>
      <c r="N746" s="141">
        <v>0</v>
      </c>
      <c r="O746" s="141">
        <v>0</v>
      </c>
      <c r="P746" s="141">
        <v>0</v>
      </c>
    </row>
    <row r="747" spans="1:16" ht="12.75">
      <c r="A747" s="141">
        <v>10</v>
      </c>
      <c r="B747" s="141">
        <v>1999</v>
      </c>
      <c r="C747" s="141" t="s">
        <v>449</v>
      </c>
      <c r="D747" s="141">
        <v>0</v>
      </c>
      <c r="E747" s="141">
        <v>0</v>
      </c>
      <c r="F747" s="141">
        <v>0</v>
      </c>
      <c r="G747" s="141">
        <v>0</v>
      </c>
      <c r="H747" s="141">
        <v>0</v>
      </c>
      <c r="I747" s="141">
        <v>0</v>
      </c>
      <c r="J747" s="141">
        <v>0</v>
      </c>
      <c r="K747" s="141">
        <v>0</v>
      </c>
      <c r="L747" s="141">
        <v>0</v>
      </c>
      <c r="M747" s="141">
        <v>0</v>
      </c>
      <c r="N747" s="141">
        <v>0</v>
      </c>
      <c r="O747" s="141">
        <v>0</v>
      </c>
      <c r="P747" s="141">
        <v>0</v>
      </c>
    </row>
    <row r="748" spans="1:16" ht="12.75">
      <c r="A748" s="141">
        <v>10</v>
      </c>
      <c r="B748" s="141">
        <v>1999</v>
      </c>
      <c r="C748" s="141" t="s">
        <v>450</v>
      </c>
      <c r="D748" s="141">
        <v>0</v>
      </c>
      <c r="E748" s="141">
        <v>0</v>
      </c>
      <c r="F748" s="141">
        <v>0</v>
      </c>
      <c r="G748" s="141">
        <v>0</v>
      </c>
      <c r="H748" s="141">
        <v>0</v>
      </c>
      <c r="I748" s="141">
        <v>0</v>
      </c>
      <c r="J748" s="141">
        <v>0</v>
      </c>
      <c r="K748" s="141">
        <v>0</v>
      </c>
      <c r="L748" s="141">
        <v>0</v>
      </c>
      <c r="M748" s="141">
        <v>0</v>
      </c>
      <c r="N748" s="141">
        <v>0</v>
      </c>
      <c r="O748" s="141">
        <v>0</v>
      </c>
      <c r="P748" s="141">
        <v>0</v>
      </c>
    </row>
    <row r="749" spans="1:16" ht="12.75">
      <c r="A749" s="141">
        <v>10</v>
      </c>
      <c r="B749" s="141">
        <v>1999</v>
      </c>
      <c r="C749" s="141" t="s">
        <v>361</v>
      </c>
      <c r="D749" s="141">
        <v>0</v>
      </c>
      <c r="E749" s="141">
        <v>0</v>
      </c>
      <c r="F749" s="141">
        <v>0</v>
      </c>
      <c r="G749" s="141">
        <v>0</v>
      </c>
      <c r="H749" s="141">
        <v>0</v>
      </c>
      <c r="I749" s="141">
        <v>0</v>
      </c>
      <c r="J749" s="141">
        <v>0</v>
      </c>
      <c r="K749" s="141">
        <v>0</v>
      </c>
      <c r="L749" s="141">
        <v>0</v>
      </c>
      <c r="M749" s="141">
        <v>0</v>
      </c>
      <c r="N749" s="141">
        <v>0</v>
      </c>
      <c r="O749" s="141">
        <v>0</v>
      </c>
      <c r="P749" s="141">
        <v>0</v>
      </c>
    </row>
    <row r="750" spans="1:16" ht="12.75">
      <c r="A750" s="141">
        <v>10</v>
      </c>
      <c r="B750" s="141">
        <v>1999</v>
      </c>
      <c r="C750" s="141" t="s">
        <v>362</v>
      </c>
      <c r="D750" s="141">
        <v>0</v>
      </c>
      <c r="E750" s="141">
        <v>0</v>
      </c>
      <c r="F750" s="141">
        <v>0</v>
      </c>
      <c r="G750" s="141">
        <v>0</v>
      </c>
      <c r="H750" s="141">
        <v>0</v>
      </c>
      <c r="I750" s="141">
        <v>0</v>
      </c>
      <c r="J750" s="141">
        <v>0</v>
      </c>
      <c r="K750" s="141">
        <v>0</v>
      </c>
      <c r="L750" s="141">
        <v>0</v>
      </c>
      <c r="M750" s="141">
        <v>0</v>
      </c>
      <c r="N750" s="141">
        <v>0</v>
      </c>
      <c r="O750" s="141">
        <v>0</v>
      </c>
      <c r="P750" s="141">
        <v>0</v>
      </c>
    </row>
    <row r="751" spans="1:16" ht="12.75">
      <c r="A751" s="141">
        <v>10</v>
      </c>
      <c r="B751" s="141">
        <v>1999</v>
      </c>
      <c r="C751" s="141" t="s">
        <v>363</v>
      </c>
      <c r="D751" s="141">
        <v>0</v>
      </c>
      <c r="E751" s="141">
        <v>0</v>
      </c>
      <c r="F751" s="141">
        <v>0</v>
      </c>
      <c r="G751" s="141">
        <v>0</v>
      </c>
      <c r="H751" s="141">
        <v>0</v>
      </c>
      <c r="I751" s="141">
        <v>0</v>
      </c>
      <c r="J751" s="141">
        <v>0</v>
      </c>
      <c r="K751" s="141">
        <v>0</v>
      </c>
      <c r="L751" s="141">
        <v>0</v>
      </c>
      <c r="M751" s="141">
        <v>0</v>
      </c>
      <c r="N751" s="141">
        <v>0</v>
      </c>
      <c r="O751" s="141">
        <v>0</v>
      </c>
      <c r="P751" s="141">
        <v>0</v>
      </c>
    </row>
    <row r="752" spans="1:16" ht="12.75">
      <c r="A752" s="141">
        <v>10</v>
      </c>
      <c r="B752" s="141">
        <v>1999</v>
      </c>
      <c r="C752" s="141" t="s">
        <v>364</v>
      </c>
      <c r="D752" s="141">
        <v>0</v>
      </c>
      <c r="E752" s="141">
        <v>0</v>
      </c>
      <c r="F752" s="141">
        <v>0</v>
      </c>
      <c r="G752" s="141">
        <v>0</v>
      </c>
      <c r="H752" s="141">
        <v>0</v>
      </c>
      <c r="I752" s="141">
        <v>0</v>
      </c>
      <c r="J752" s="141">
        <v>0</v>
      </c>
      <c r="K752" s="141">
        <v>0</v>
      </c>
      <c r="L752" s="141">
        <v>0</v>
      </c>
      <c r="M752" s="141">
        <v>0</v>
      </c>
      <c r="N752" s="141">
        <v>0</v>
      </c>
      <c r="O752" s="141">
        <v>0</v>
      </c>
      <c r="P752" s="141">
        <v>0</v>
      </c>
    </row>
    <row r="753" spans="1:16" ht="12.75">
      <c r="A753" s="141">
        <v>10</v>
      </c>
      <c r="B753" s="141">
        <v>1999</v>
      </c>
      <c r="C753" s="141" t="s">
        <v>365</v>
      </c>
      <c r="D753" s="141">
        <v>0</v>
      </c>
      <c r="E753" s="141">
        <v>0</v>
      </c>
      <c r="F753" s="141">
        <v>0</v>
      </c>
      <c r="G753" s="141">
        <v>0</v>
      </c>
      <c r="H753" s="141">
        <v>0</v>
      </c>
      <c r="I753" s="141">
        <v>0</v>
      </c>
      <c r="J753" s="141">
        <v>0</v>
      </c>
      <c r="K753" s="141">
        <v>0</v>
      </c>
      <c r="L753" s="141">
        <v>0</v>
      </c>
      <c r="M753" s="141">
        <v>0</v>
      </c>
      <c r="N753" s="141">
        <v>0</v>
      </c>
      <c r="O753" s="141">
        <v>0</v>
      </c>
      <c r="P753" s="141">
        <v>0</v>
      </c>
    </row>
    <row r="754" spans="1:16" ht="12.75">
      <c r="A754" s="141">
        <v>10</v>
      </c>
      <c r="B754" s="141">
        <v>1999</v>
      </c>
      <c r="C754" s="141" t="s">
        <v>366</v>
      </c>
      <c r="D754" s="141">
        <v>0</v>
      </c>
      <c r="E754" s="141">
        <v>0</v>
      </c>
      <c r="F754" s="141">
        <v>0</v>
      </c>
      <c r="G754" s="141">
        <v>0</v>
      </c>
      <c r="H754" s="141">
        <v>0</v>
      </c>
      <c r="I754" s="141">
        <v>0</v>
      </c>
      <c r="J754" s="141">
        <v>0</v>
      </c>
      <c r="K754" s="141">
        <v>0</v>
      </c>
      <c r="L754" s="141">
        <v>0</v>
      </c>
      <c r="M754" s="141">
        <v>0</v>
      </c>
      <c r="N754" s="141">
        <v>0</v>
      </c>
      <c r="O754" s="141">
        <v>0</v>
      </c>
      <c r="P754" s="141">
        <v>0</v>
      </c>
    </row>
    <row r="755" spans="1:16" ht="12.75">
      <c r="A755" s="141">
        <v>10</v>
      </c>
      <c r="B755" s="141">
        <v>1999</v>
      </c>
      <c r="C755" s="141" t="s">
        <v>367</v>
      </c>
      <c r="D755" s="141">
        <v>0</v>
      </c>
      <c r="E755" s="141">
        <v>0</v>
      </c>
      <c r="F755" s="141">
        <v>0</v>
      </c>
      <c r="G755" s="141">
        <v>0</v>
      </c>
      <c r="H755" s="141">
        <v>0</v>
      </c>
      <c r="I755" s="141">
        <v>0</v>
      </c>
      <c r="J755" s="141">
        <v>0</v>
      </c>
      <c r="K755" s="141">
        <v>0</v>
      </c>
      <c r="L755" s="141">
        <v>0</v>
      </c>
      <c r="M755" s="141">
        <v>0</v>
      </c>
      <c r="N755" s="141">
        <v>0</v>
      </c>
      <c r="O755" s="141">
        <v>0</v>
      </c>
      <c r="P755" s="141">
        <v>0</v>
      </c>
    </row>
    <row r="756" spans="1:16" ht="12.75">
      <c r="A756" s="141">
        <v>10</v>
      </c>
      <c r="B756" s="141">
        <v>1999</v>
      </c>
      <c r="C756" s="141" t="s">
        <v>368</v>
      </c>
      <c r="D756" s="141">
        <v>0</v>
      </c>
      <c r="E756" s="141">
        <v>0</v>
      </c>
      <c r="F756" s="141">
        <v>0</v>
      </c>
      <c r="G756" s="141">
        <v>0</v>
      </c>
      <c r="H756" s="141">
        <v>0</v>
      </c>
      <c r="I756" s="141">
        <v>0</v>
      </c>
      <c r="J756" s="141">
        <v>0</v>
      </c>
      <c r="K756" s="141">
        <v>0</v>
      </c>
      <c r="L756" s="141">
        <v>0</v>
      </c>
      <c r="M756" s="141">
        <v>0</v>
      </c>
      <c r="N756" s="141">
        <v>0</v>
      </c>
      <c r="O756" s="141">
        <v>0</v>
      </c>
      <c r="P756" s="141">
        <v>0</v>
      </c>
    </row>
    <row r="757" spans="1:16" ht="12.75">
      <c r="A757" s="141">
        <v>10</v>
      </c>
      <c r="B757" s="141">
        <v>1999</v>
      </c>
      <c r="C757" s="141" t="s">
        <v>369</v>
      </c>
      <c r="D757" s="141">
        <v>0</v>
      </c>
      <c r="E757" s="141">
        <v>0</v>
      </c>
      <c r="F757" s="141">
        <v>0</v>
      </c>
      <c r="G757" s="141">
        <v>0</v>
      </c>
      <c r="H757" s="141">
        <v>0</v>
      </c>
      <c r="I757" s="141">
        <v>0</v>
      </c>
      <c r="J757" s="141">
        <v>0</v>
      </c>
      <c r="K757" s="141">
        <v>0</v>
      </c>
      <c r="L757" s="141">
        <v>0</v>
      </c>
      <c r="M757" s="141">
        <v>0</v>
      </c>
      <c r="N757" s="141">
        <v>0</v>
      </c>
      <c r="O757" s="141">
        <v>0</v>
      </c>
      <c r="P757" s="141">
        <v>0</v>
      </c>
    </row>
    <row r="758" spans="1:16" ht="12.75">
      <c r="A758" s="141">
        <v>10</v>
      </c>
      <c r="B758" s="141">
        <v>1999</v>
      </c>
      <c r="C758" s="141" t="s">
        <v>370</v>
      </c>
      <c r="D758" s="141">
        <v>0</v>
      </c>
      <c r="E758" s="141">
        <v>0</v>
      </c>
      <c r="F758" s="141">
        <v>0</v>
      </c>
      <c r="G758" s="141">
        <v>0</v>
      </c>
      <c r="H758" s="141">
        <v>0</v>
      </c>
      <c r="I758" s="141">
        <v>0</v>
      </c>
      <c r="J758" s="141">
        <v>0</v>
      </c>
      <c r="K758" s="141">
        <v>0</v>
      </c>
      <c r="L758" s="141">
        <v>0</v>
      </c>
      <c r="M758" s="141">
        <v>0</v>
      </c>
      <c r="N758" s="141">
        <v>0</v>
      </c>
      <c r="O758" s="141">
        <v>0</v>
      </c>
      <c r="P758" s="141">
        <v>0</v>
      </c>
    </row>
    <row r="759" spans="1:16" ht="12.75">
      <c r="A759" s="141">
        <v>10</v>
      </c>
      <c r="B759" s="141">
        <v>1999</v>
      </c>
      <c r="C759" s="141" t="s">
        <v>371</v>
      </c>
      <c r="D759" s="141">
        <v>0</v>
      </c>
      <c r="E759" s="141">
        <v>0</v>
      </c>
      <c r="F759" s="141">
        <v>0</v>
      </c>
      <c r="G759" s="141">
        <v>0</v>
      </c>
      <c r="H759" s="141">
        <v>0</v>
      </c>
      <c r="I759" s="141">
        <v>0</v>
      </c>
      <c r="J759" s="141">
        <v>0</v>
      </c>
      <c r="K759" s="141">
        <v>0</v>
      </c>
      <c r="L759" s="141">
        <v>0</v>
      </c>
      <c r="M759" s="141">
        <v>0</v>
      </c>
      <c r="N759" s="141">
        <v>0</v>
      </c>
      <c r="O759" s="141">
        <v>0</v>
      </c>
      <c r="P759" s="141">
        <v>0</v>
      </c>
    </row>
    <row r="760" spans="1:16" ht="12.75">
      <c r="A760" s="141">
        <v>10</v>
      </c>
      <c r="B760" s="141">
        <v>1999</v>
      </c>
      <c r="C760" s="141" t="s">
        <v>372</v>
      </c>
      <c r="D760" s="141">
        <v>0</v>
      </c>
      <c r="E760" s="141">
        <v>0</v>
      </c>
      <c r="F760" s="141">
        <v>0</v>
      </c>
      <c r="G760" s="141">
        <v>0</v>
      </c>
      <c r="H760" s="141">
        <v>0</v>
      </c>
      <c r="I760" s="141">
        <v>0</v>
      </c>
      <c r="J760" s="141">
        <v>0</v>
      </c>
      <c r="K760" s="141">
        <v>0</v>
      </c>
      <c r="L760" s="141">
        <v>0</v>
      </c>
      <c r="M760" s="141">
        <v>0</v>
      </c>
      <c r="N760" s="141">
        <v>0</v>
      </c>
      <c r="O760" s="141">
        <v>0</v>
      </c>
      <c r="P760" s="141">
        <v>0</v>
      </c>
    </row>
    <row r="761" spans="1:16" ht="12.75">
      <c r="A761" s="141">
        <v>10</v>
      </c>
      <c r="B761" s="141">
        <v>1999</v>
      </c>
      <c r="C761" s="141" t="s">
        <v>373</v>
      </c>
      <c r="D761" s="141">
        <v>0</v>
      </c>
      <c r="E761" s="141">
        <v>0</v>
      </c>
      <c r="F761" s="141">
        <v>0</v>
      </c>
      <c r="G761" s="141">
        <v>0</v>
      </c>
      <c r="H761" s="141">
        <v>0</v>
      </c>
      <c r="I761" s="141">
        <v>0</v>
      </c>
      <c r="J761" s="141">
        <v>0</v>
      </c>
      <c r="K761" s="141">
        <v>0</v>
      </c>
      <c r="L761" s="141">
        <v>0</v>
      </c>
      <c r="M761" s="141">
        <v>0</v>
      </c>
      <c r="N761" s="141">
        <v>0</v>
      </c>
      <c r="O761" s="141">
        <v>0</v>
      </c>
      <c r="P761" s="141">
        <v>0</v>
      </c>
    </row>
    <row r="762" spans="1:16" ht="12.75">
      <c r="A762" s="141">
        <v>10</v>
      </c>
      <c r="B762" s="141">
        <v>1999</v>
      </c>
      <c r="C762" s="141" t="s">
        <v>374</v>
      </c>
      <c r="D762" s="141">
        <v>0</v>
      </c>
      <c r="E762" s="141">
        <v>0</v>
      </c>
      <c r="F762" s="141">
        <v>0</v>
      </c>
      <c r="G762" s="141">
        <v>0</v>
      </c>
      <c r="H762" s="141">
        <v>0</v>
      </c>
      <c r="I762" s="141">
        <v>0</v>
      </c>
      <c r="J762" s="141">
        <v>0</v>
      </c>
      <c r="K762" s="141">
        <v>0</v>
      </c>
      <c r="L762" s="141">
        <v>0</v>
      </c>
      <c r="M762" s="141">
        <v>0</v>
      </c>
      <c r="N762" s="141">
        <v>0</v>
      </c>
      <c r="O762" s="141">
        <v>0</v>
      </c>
      <c r="P762" s="141">
        <v>0</v>
      </c>
    </row>
    <row r="763" spans="1:16" ht="12.75">
      <c r="A763" s="141">
        <v>10</v>
      </c>
      <c r="B763" s="141">
        <v>1999</v>
      </c>
      <c r="C763" s="141" t="s">
        <v>375</v>
      </c>
      <c r="D763" s="141">
        <v>0</v>
      </c>
      <c r="E763" s="141">
        <v>0</v>
      </c>
      <c r="F763" s="141">
        <v>0</v>
      </c>
      <c r="G763" s="141">
        <v>0</v>
      </c>
      <c r="H763" s="141">
        <v>0</v>
      </c>
      <c r="I763" s="141">
        <v>0</v>
      </c>
      <c r="J763" s="141">
        <v>0</v>
      </c>
      <c r="K763" s="141">
        <v>0</v>
      </c>
      <c r="L763" s="141">
        <v>0</v>
      </c>
      <c r="M763" s="141">
        <v>0</v>
      </c>
      <c r="N763" s="141">
        <v>0</v>
      </c>
      <c r="O763" s="141">
        <v>0</v>
      </c>
      <c r="P763" s="141">
        <v>0</v>
      </c>
    </row>
    <row r="764" spans="1:16" ht="12.75">
      <c r="A764" s="141">
        <v>10</v>
      </c>
      <c r="B764" s="141">
        <v>1999</v>
      </c>
      <c r="C764" s="141" t="s">
        <v>376</v>
      </c>
      <c r="D764" s="141">
        <v>0</v>
      </c>
      <c r="E764" s="141">
        <v>0</v>
      </c>
      <c r="F764" s="141">
        <v>0</v>
      </c>
      <c r="G764" s="141">
        <v>0</v>
      </c>
      <c r="H764" s="141">
        <v>0</v>
      </c>
      <c r="I764" s="141">
        <v>0</v>
      </c>
      <c r="J764" s="141">
        <v>0</v>
      </c>
      <c r="K764" s="141">
        <v>0</v>
      </c>
      <c r="L764" s="141">
        <v>0</v>
      </c>
      <c r="M764" s="141">
        <v>0</v>
      </c>
      <c r="N764" s="141">
        <v>0</v>
      </c>
      <c r="O764" s="141">
        <v>0</v>
      </c>
      <c r="P764" s="141">
        <v>0</v>
      </c>
    </row>
    <row r="765" spans="1:16" ht="12.75">
      <c r="A765" s="141">
        <v>10</v>
      </c>
      <c r="B765" s="141">
        <v>1999</v>
      </c>
      <c r="C765" s="141" t="s">
        <v>377</v>
      </c>
      <c r="D765" s="141">
        <v>0</v>
      </c>
      <c r="E765" s="141">
        <v>0</v>
      </c>
      <c r="F765" s="141">
        <v>0</v>
      </c>
      <c r="G765" s="141">
        <v>0</v>
      </c>
      <c r="H765" s="141">
        <v>0</v>
      </c>
      <c r="I765" s="141">
        <v>0</v>
      </c>
      <c r="J765" s="141">
        <v>0</v>
      </c>
      <c r="K765" s="141">
        <v>0</v>
      </c>
      <c r="L765" s="141">
        <v>0</v>
      </c>
      <c r="M765" s="141">
        <v>0</v>
      </c>
      <c r="N765" s="141">
        <v>0</v>
      </c>
      <c r="O765" s="141">
        <v>0</v>
      </c>
      <c r="P765" s="141">
        <v>0</v>
      </c>
    </row>
    <row r="766" spans="1:16" ht="12.75">
      <c r="A766" s="141">
        <v>12</v>
      </c>
      <c r="B766" s="141">
        <v>1999</v>
      </c>
      <c r="C766" s="141" t="s">
        <v>378</v>
      </c>
      <c r="D766" s="141">
        <v>0</v>
      </c>
      <c r="E766" s="141">
        <v>0</v>
      </c>
      <c r="F766" s="141">
        <v>0</v>
      </c>
      <c r="G766" s="141">
        <v>0</v>
      </c>
      <c r="H766" s="141">
        <v>0</v>
      </c>
      <c r="I766" s="141">
        <v>0</v>
      </c>
      <c r="J766" s="141">
        <v>0</v>
      </c>
      <c r="K766" s="141">
        <v>0</v>
      </c>
      <c r="L766" s="141">
        <v>0</v>
      </c>
      <c r="M766" s="141">
        <v>0</v>
      </c>
      <c r="N766" s="141">
        <v>0</v>
      </c>
      <c r="O766" s="141">
        <v>0</v>
      </c>
      <c r="P766" s="141">
        <v>0</v>
      </c>
    </row>
    <row r="767" spans="1:16" ht="12.75">
      <c r="A767" s="141">
        <v>10</v>
      </c>
      <c r="B767" s="141">
        <v>1999</v>
      </c>
      <c r="C767" s="141" t="s">
        <v>379</v>
      </c>
      <c r="D767" s="141">
        <v>0</v>
      </c>
      <c r="E767" s="141">
        <v>0</v>
      </c>
      <c r="F767" s="141">
        <v>0</v>
      </c>
      <c r="G767" s="141">
        <v>0</v>
      </c>
      <c r="H767" s="141">
        <v>0</v>
      </c>
      <c r="I767" s="141">
        <v>0</v>
      </c>
      <c r="J767" s="141">
        <v>0</v>
      </c>
      <c r="K767" s="141">
        <v>0</v>
      </c>
      <c r="L767" s="141">
        <v>0</v>
      </c>
      <c r="M767" s="141">
        <v>0</v>
      </c>
      <c r="N767" s="141">
        <v>0</v>
      </c>
      <c r="O767" s="141">
        <v>0</v>
      </c>
      <c r="P767" s="141">
        <v>0</v>
      </c>
    </row>
    <row r="768" spans="1:16" ht="12.75">
      <c r="A768" s="141">
        <v>10</v>
      </c>
      <c r="B768" s="141">
        <v>1999</v>
      </c>
      <c r="C768" s="141" t="s">
        <v>380</v>
      </c>
      <c r="D768" s="141">
        <v>0</v>
      </c>
      <c r="E768" s="141">
        <v>0</v>
      </c>
      <c r="F768" s="141">
        <v>0</v>
      </c>
      <c r="G768" s="141">
        <v>0</v>
      </c>
      <c r="H768" s="141">
        <v>0</v>
      </c>
      <c r="I768" s="141">
        <v>0</v>
      </c>
      <c r="J768" s="141">
        <v>0</v>
      </c>
      <c r="K768" s="141">
        <v>0</v>
      </c>
      <c r="L768" s="141">
        <v>0</v>
      </c>
      <c r="M768" s="141">
        <v>0</v>
      </c>
      <c r="N768" s="141">
        <v>0</v>
      </c>
      <c r="O768" s="141">
        <v>0</v>
      </c>
      <c r="P768" s="141">
        <v>0</v>
      </c>
    </row>
    <row r="769" spans="1:16" ht="12.75">
      <c r="A769" s="141">
        <v>10</v>
      </c>
      <c r="B769" s="141">
        <v>1999</v>
      </c>
      <c r="C769" s="141" t="s">
        <v>381</v>
      </c>
      <c r="D769" s="141">
        <v>0</v>
      </c>
      <c r="E769" s="141">
        <v>0</v>
      </c>
      <c r="F769" s="141">
        <v>0</v>
      </c>
      <c r="G769" s="141">
        <v>0</v>
      </c>
      <c r="H769" s="141">
        <v>0</v>
      </c>
      <c r="I769" s="141">
        <v>0</v>
      </c>
      <c r="J769" s="141">
        <v>0</v>
      </c>
      <c r="K769" s="141">
        <v>0</v>
      </c>
      <c r="L769" s="141">
        <v>0</v>
      </c>
      <c r="M769" s="141">
        <v>0</v>
      </c>
      <c r="N769" s="141">
        <v>0</v>
      </c>
      <c r="O769" s="141">
        <v>0</v>
      </c>
      <c r="P769" s="141">
        <v>0</v>
      </c>
    </row>
    <row r="770" spans="1:16" ht="12.75">
      <c r="A770" s="141">
        <v>10</v>
      </c>
      <c r="B770" s="141">
        <v>1999</v>
      </c>
      <c r="C770" s="141" t="s">
        <v>382</v>
      </c>
      <c r="D770" s="141">
        <v>0</v>
      </c>
      <c r="E770" s="141">
        <v>0</v>
      </c>
      <c r="F770" s="141">
        <v>0</v>
      </c>
      <c r="G770" s="141">
        <v>0</v>
      </c>
      <c r="H770" s="141">
        <v>0</v>
      </c>
      <c r="I770" s="141">
        <v>0</v>
      </c>
      <c r="J770" s="141">
        <v>0</v>
      </c>
      <c r="K770" s="141">
        <v>0</v>
      </c>
      <c r="L770" s="141">
        <v>0</v>
      </c>
      <c r="M770" s="141">
        <v>0</v>
      </c>
      <c r="N770" s="141">
        <v>0</v>
      </c>
      <c r="O770" s="141">
        <v>0</v>
      </c>
      <c r="P770" s="141">
        <v>0</v>
      </c>
    </row>
    <row r="771" spans="1:16" ht="12.75">
      <c r="A771" s="141">
        <v>12</v>
      </c>
      <c r="B771" s="141">
        <v>1999</v>
      </c>
      <c r="C771" s="141" t="s">
        <v>383</v>
      </c>
      <c r="D771" s="141">
        <v>0</v>
      </c>
      <c r="E771" s="141">
        <v>0</v>
      </c>
      <c r="F771" s="141">
        <v>0</v>
      </c>
      <c r="G771" s="141">
        <v>0</v>
      </c>
      <c r="H771" s="141">
        <v>0</v>
      </c>
      <c r="I771" s="141">
        <v>0</v>
      </c>
      <c r="J771" s="141">
        <v>0</v>
      </c>
      <c r="K771" s="141">
        <v>0</v>
      </c>
      <c r="L771" s="141">
        <v>0</v>
      </c>
      <c r="M771" s="141">
        <v>0</v>
      </c>
      <c r="N771" s="141">
        <v>0</v>
      </c>
      <c r="O771" s="141">
        <v>0</v>
      </c>
      <c r="P771" s="141">
        <v>0</v>
      </c>
    </row>
    <row r="772" spans="1:16" ht="12.75">
      <c r="A772" s="141">
        <v>11</v>
      </c>
      <c r="B772" s="141">
        <v>1999</v>
      </c>
      <c r="C772" s="141" t="s">
        <v>429</v>
      </c>
      <c r="D772" s="141">
        <v>0</v>
      </c>
      <c r="E772" s="141">
        <v>0</v>
      </c>
      <c r="F772" s="141">
        <v>0</v>
      </c>
      <c r="G772" s="141">
        <v>0</v>
      </c>
      <c r="H772" s="141">
        <v>0</v>
      </c>
      <c r="I772" s="141">
        <v>0</v>
      </c>
      <c r="J772" s="141">
        <v>0</v>
      </c>
      <c r="K772" s="141">
        <v>0</v>
      </c>
      <c r="L772" s="141">
        <v>0</v>
      </c>
      <c r="M772" s="141">
        <v>0</v>
      </c>
      <c r="N772" s="141">
        <v>0</v>
      </c>
      <c r="O772" s="141">
        <v>0</v>
      </c>
      <c r="P772" s="141">
        <v>0</v>
      </c>
    </row>
    <row r="773" spans="1:16" ht="12.75">
      <c r="A773" s="141">
        <v>10</v>
      </c>
      <c r="B773" s="141">
        <v>1999</v>
      </c>
      <c r="C773" s="141" t="s">
        <v>430</v>
      </c>
      <c r="D773" s="141">
        <v>0</v>
      </c>
      <c r="E773" s="141">
        <v>0</v>
      </c>
      <c r="F773" s="141">
        <v>0</v>
      </c>
      <c r="G773" s="141">
        <v>0</v>
      </c>
      <c r="H773" s="141">
        <v>0</v>
      </c>
      <c r="I773" s="141">
        <v>0</v>
      </c>
      <c r="J773" s="141">
        <v>0</v>
      </c>
      <c r="K773" s="141">
        <v>0</v>
      </c>
      <c r="L773" s="141">
        <v>0</v>
      </c>
      <c r="M773" s="141">
        <v>0</v>
      </c>
      <c r="N773" s="141">
        <v>0</v>
      </c>
      <c r="O773" s="141">
        <v>0</v>
      </c>
      <c r="P773" s="141">
        <v>0</v>
      </c>
    </row>
    <row r="774" spans="1:16" ht="12.75">
      <c r="A774" s="141">
        <v>10</v>
      </c>
      <c r="B774" s="141">
        <v>1999</v>
      </c>
      <c r="C774" s="141" t="s">
        <v>433</v>
      </c>
      <c r="D774" s="141">
        <v>0</v>
      </c>
      <c r="E774" s="141">
        <v>0</v>
      </c>
      <c r="F774" s="141">
        <v>0</v>
      </c>
      <c r="G774" s="141">
        <v>0</v>
      </c>
      <c r="H774" s="141">
        <v>0</v>
      </c>
      <c r="I774" s="141">
        <v>0</v>
      </c>
      <c r="J774" s="141">
        <v>0</v>
      </c>
      <c r="K774" s="141">
        <v>0</v>
      </c>
      <c r="L774" s="141">
        <v>0</v>
      </c>
      <c r="M774" s="141">
        <v>0</v>
      </c>
      <c r="N774" s="141">
        <v>0</v>
      </c>
      <c r="O774" s="141">
        <v>0</v>
      </c>
      <c r="P774" s="141">
        <v>0</v>
      </c>
    </row>
    <row r="775" spans="1:16" ht="12.75">
      <c r="A775" s="141">
        <v>10</v>
      </c>
      <c r="B775" s="141">
        <v>1999</v>
      </c>
      <c r="C775" s="141" t="s">
        <v>434</v>
      </c>
      <c r="D775" s="141">
        <v>0</v>
      </c>
      <c r="E775" s="141">
        <v>0</v>
      </c>
      <c r="F775" s="141">
        <v>0</v>
      </c>
      <c r="G775" s="141">
        <v>0</v>
      </c>
      <c r="H775" s="141">
        <v>0</v>
      </c>
      <c r="I775" s="141">
        <v>0</v>
      </c>
      <c r="J775" s="141">
        <v>0</v>
      </c>
      <c r="K775" s="141">
        <v>0</v>
      </c>
      <c r="L775" s="141">
        <v>0</v>
      </c>
      <c r="M775" s="141">
        <v>0</v>
      </c>
      <c r="N775" s="141">
        <v>0</v>
      </c>
      <c r="O775" s="141">
        <v>0</v>
      </c>
      <c r="P775" s="141">
        <v>0</v>
      </c>
    </row>
    <row r="776" spans="1:16" ht="12.75">
      <c r="A776" s="141">
        <v>10</v>
      </c>
      <c r="B776" s="141">
        <v>1999</v>
      </c>
      <c r="C776" s="141" t="s">
        <v>435</v>
      </c>
      <c r="D776" s="141">
        <v>0</v>
      </c>
      <c r="E776" s="141">
        <v>0</v>
      </c>
      <c r="F776" s="141">
        <v>0</v>
      </c>
      <c r="G776" s="141">
        <v>0</v>
      </c>
      <c r="H776" s="141">
        <v>0</v>
      </c>
      <c r="I776" s="141">
        <v>0</v>
      </c>
      <c r="J776" s="141">
        <v>0</v>
      </c>
      <c r="K776" s="141">
        <v>0</v>
      </c>
      <c r="L776" s="141">
        <v>0</v>
      </c>
      <c r="M776" s="141">
        <v>0</v>
      </c>
      <c r="N776" s="141">
        <v>0</v>
      </c>
      <c r="O776" s="141">
        <v>0</v>
      </c>
      <c r="P776" s="141">
        <v>0</v>
      </c>
    </row>
    <row r="777" spans="1:16" ht="12.75">
      <c r="A777" s="141">
        <v>10</v>
      </c>
      <c r="B777" s="141">
        <v>1999</v>
      </c>
      <c r="C777" s="141" t="s">
        <v>436</v>
      </c>
      <c r="D777" s="141">
        <v>0</v>
      </c>
      <c r="E777" s="141">
        <v>0</v>
      </c>
      <c r="F777" s="141">
        <v>0</v>
      </c>
      <c r="G777" s="141">
        <v>0</v>
      </c>
      <c r="H777" s="141">
        <v>0</v>
      </c>
      <c r="I777" s="141">
        <v>0</v>
      </c>
      <c r="J777" s="141">
        <v>0</v>
      </c>
      <c r="K777" s="141">
        <v>0</v>
      </c>
      <c r="L777" s="141">
        <v>0</v>
      </c>
      <c r="M777" s="141">
        <v>0</v>
      </c>
      <c r="N777" s="141">
        <v>0</v>
      </c>
      <c r="O777" s="141">
        <v>0</v>
      </c>
      <c r="P777" s="141">
        <v>0</v>
      </c>
    </row>
    <row r="778" spans="1:16" ht="12.75">
      <c r="A778" s="141">
        <v>10</v>
      </c>
      <c r="B778" s="141">
        <v>1999</v>
      </c>
      <c r="C778" s="141" t="s">
        <v>437</v>
      </c>
      <c r="D778" s="141">
        <v>0</v>
      </c>
      <c r="E778" s="141">
        <v>0</v>
      </c>
      <c r="F778" s="141">
        <v>0</v>
      </c>
      <c r="G778" s="141">
        <v>0</v>
      </c>
      <c r="H778" s="141">
        <v>0</v>
      </c>
      <c r="I778" s="141">
        <v>0</v>
      </c>
      <c r="J778" s="141">
        <v>0</v>
      </c>
      <c r="K778" s="141">
        <v>0</v>
      </c>
      <c r="L778" s="141">
        <v>0</v>
      </c>
      <c r="M778" s="141">
        <v>0</v>
      </c>
      <c r="N778" s="141">
        <v>0</v>
      </c>
      <c r="O778" s="141">
        <v>0</v>
      </c>
      <c r="P778" s="141">
        <v>0</v>
      </c>
    </row>
    <row r="779" spans="1:16" ht="12.75">
      <c r="A779" s="141">
        <v>10</v>
      </c>
      <c r="B779" s="141">
        <v>1999</v>
      </c>
      <c r="C779" s="141" t="s">
        <v>544</v>
      </c>
      <c r="D779" s="141">
        <v>0</v>
      </c>
      <c r="E779" s="141">
        <v>0</v>
      </c>
      <c r="F779" s="141">
        <v>0</v>
      </c>
      <c r="G779" s="141">
        <v>0</v>
      </c>
      <c r="H779" s="141">
        <v>0</v>
      </c>
      <c r="I779" s="141">
        <v>0</v>
      </c>
      <c r="J779" s="141">
        <v>0</v>
      </c>
      <c r="K779" s="141">
        <v>0</v>
      </c>
      <c r="L779" s="141">
        <v>0</v>
      </c>
      <c r="M779" s="141">
        <v>0</v>
      </c>
      <c r="N779" s="141">
        <v>0</v>
      </c>
      <c r="O779" s="141">
        <v>0</v>
      </c>
      <c r="P779" s="141">
        <v>0</v>
      </c>
    </row>
    <row r="780" spans="1:16" ht="12.75">
      <c r="A780" s="141">
        <v>10</v>
      </c>
      <c r="B780" s="141">
        <v>1999</v>
      </c>
      <c r="C780" s="141" t="s">
        <v>438</v>
      </c>
      <c r="D780" s="141">
        <v>0</v>
      </c>
      <c r="E780" s="141">
        <v>0</v>
      </c>
      <c r="F780" s="141">
        <v>0</v>
      </c>
      <c r="G780" s="141">
        <v>0</v>
      </c>
      <c r="H780" s="141">
        <v>0</v>
      </c>
      <c r="I780" s="141">
        <v>0</v>
      </c>
      <c r="J780" s="141">
        <v>0</v>
      </c>
      <c r="K780" s="141">
        <v>0</v>
      </c>
      <c r="L780" s="141">
        <v>0</v>
      </c>
      <c r="M780" s="141">
        <v>0</v>
      </c>
      <c r="N780" s="141">
        <v>0</v>
      </c>
      <c r="O780" s="141">
        <v>0</v>
      </c>
      <c r="P780" s="141">
        <v>0</v>
      </c>
    </row>
    <row r="781" spans="1:16" ht="12.75">
      <c r="A781" s="141">
        <v>10</v>
      </c>
      <c r="B781" s="141">
        <v>1999</v>
      </c>
      <c r="C781" s="141" t="s">
        <v>439</v>
      </c>
      <c r="D781" s="141">
        <v>0</v>
      </c>
      <c r="E781" s="141">
        <v>0</v>
      </c>
      <c r="F781" s="141">
        <v>0</v>
      </c>
      <c r="G781" s="141">
        <v>0</v>
      </c>
      <c r="H781" s="141">
        <v>0</v>
      </c>
      <c r="I781" s="141">
        <v>0</v>
      </c>
      <c r="J781" s="141">
        <v>0</v>
      </c>
      <c r="K781" s="141">
        <v>0</v>
      </c>
      <c r="L781" s="141">
        <v>0</v>
      </c>
      <c r="M781" s="141">
        <v>0</v>
      </c>
      <c r="N781" s="141">
        <v>0</v>
      </c>
      <c r="O781" s="141">
        <v>0</v>
      </c>
      <c r="P781" s="141">
        <v>0</v>
      </c>
    </row>
    <row r="782" spans="1:16" ht="12.75">
      <c r="A782" s="141">
        <v>10</v>
      </c>
      <c r="B782" s="141">
        <v>1999</v>
      </c>
      <c r="C782" s="141" t="s">
        <v>440</v>
      </c>
      <c r="D782" s="141">
        <v>0</v>
      </c>
      <c r="E782" s="141">
        <v>0</v>
      </c>
      <c r="F782" s="141">
        <v>0</v>
      </c>
      <c r="G782" s="141">
        <v>0</v>
      </c>
      <c r="H782" s="141">
        <v>0</v>
      </c>
      <c r="I782" s="141">
        <v>0</v>
      </c>
      <c r="J782" s="141">
        <v>0</v>
      </c>
      <c r="K782" s="141">
        <v>0</v>
      </c>
      <c r="L782" s="141">
        <v>0</v>
      </c>
      <c r="M782" s="141">
        <v>0</v>
      </c>
      <c r="N782" s="141">
        <v>0</v>
      </c>
      <c r="O782" s="141">
        <v>0</v>
      </c>
      <c r="P782" s="141">
        <v>0</v>
      </c>
    </row>
    <row r="783" spans="1:16" ht="12.75">
      <c r="A783" s="141">
        <v>12</v>
      </c>
      <c r="B783" s="141">
        <v>1999</v>
      </c>
      <c r="C783" s="141" t="s">
        <v>384</v>
      </c>
      <c r="D783" s="141">
        <v>0</v>
      </c>
      <c r="E783" s="141">
        <v>0</v>
      </c>
      <c r="F783" s="141">
        <v>0</v>
      </c>
      <c r="G783" s="141">
        <v>0</v>
      </c>
      <c r="H783" s="141">
        <v>0</v>
      </c>
      <c r="I783" s="141">
        <v>0</v>
      </c>
      <c r="J783" s="141">
        <v>0</v>
      </c>
      <c r="K783" s="141">
        <v>0</v>
      </c>
      <c r="L783" s="141">
        <v>0</v>
      </c>
      <c r="M783" s="141">
        <v>0</v>
      </c>
      <c r="N783" s="141">
        <v>0</v>
      </c>
      <c r="O783" s="141">
        <v>0</v>
      </c>
      <c r="P783" s="141">
        <v>0</v>
      </c>
    </row>
    <row r="784" spans="1:16" ht="12.75">
      <c r="A784" s="141">
        <v>11</v>
      </c>
      <c r="B784" s="141">
        <v>1999</v>
      </c>
      <c r="C784" s="141" t="s">
        <v>385</v>
      </c>
      <c r="D784" s="141">
        <v>0</v>
      </c>
      <c r="E784" s="141">
        <v>0</v>
      </c>
      <c r="F784" s="141">
        <v>0</v>
      </c>
      <c r="G784" s="141">
        <v>0</v>
      </c>
      <c r="H784" s="141">
        <v>0</v>
      </c>
      <c r="I784" s="141">
        <v>0</v>
      </c>
      <c r="J784" s="141">
        <v>0</v>
      </c>
      <c r="K784" s="141">
        <v>0</v>
      </c>
      <c r="L784" s="141">
        <v>0</v>
      </c>
      <c r="M784" s="141">
        <v>0</v>
      </c>
      <c r="N784" s="141">
        <v>0</v>
      </c>
      <c r="O784" s="141">
        <v>0</v>
      </c>
      <c r="P784" s="141">
        <v>0</v>
      </c>
    </row>
    <row r="785" spans="1:16" ht="12.75">
      <c r="A785" s="141">
        <v>11</v>
      </c>
      <c r="B785" s="141">
        <v>1999</v>
      </c>
      <c r="C785" s="141" t="s">
        <v>386</v>
      </c>
      <c r="D785" s="141">
        <v>0</v>
      </c>
      <c r="E785" s="141">
        <v>0</v>
      </c>
      <c r="F785" s="141">
        <v>0</v>
      </c>
      <c r="G785" s="141">
        <v>0</v>
      </c>
      <c r="H785" s="141">
        <v>0</v>
      </c>
      <c r="I785" s="141">
        <v>0</v>
      </c>
      <c r="J785" s="141">
        <v>0</v>
      </c>
      <c r="K785" s="141">
        <v>0</v>
      </c>
      <c r="L785" s="141">
        <v>0</v>
      </c>
      <c r="M785" s="141">
        <v>0</v>
      </c>
      <c r="N785" s="141">
        <v>0</v>
      </c>
      <c r="O785" s="141">
        <v>0</v>
      </c>
      <c r="P785" s="141">
        <v>0</v>
      </c>
    </row>
    <row r="786" spans="1:16" ht="12.75">
      <c r="A786" s="141">
        <v>13</v>
      </c>
      <c r="B786" s="141">
        <v>1999</v>
      </c>
      <c r="C786" s="141" t="s">
        <v>62</v>
      </c>
      <c r="D786" s="141">
        <v>0</v>
      </c>
      <c r="E786" s="141">
        <v>0</v>
      </c>
      <c r="F786" s="141">
        <v>0</v>
      </c>
      <c r="G786" s="141">
        <v>0</v>
      </c>
      <c r="H786" s="141">
        <v>0</v>
      </c>
      <c r="I786" s="141">
        <v>0</v>
      </c>
      <c r="J786" s="141">
        <v>0</v>
      </c>
      <c r="K786" s="141">
        <v>0</v>
      </c>
      <c r="L786" s="141">
        <v>0</v>
      </c>
      <c r="M786" s="141">
        <v>0</v>
      </c>
      <c r="N786" s="141">
        <v>0</v>
      </c>
      <c r="O786" s="141">
        <v>0</v>
      </c>
      <c r="P786" s="141">
        <v>0</v>
      </c>
    </row>
  </sheetData>
  <printOptions/>
  <pageMargins left="0.4" right="0.25" top="0.3" bottom="0.5" header="0.5" footer="0.5"/>
  <pageSetup horizontalDpi="600" verticalDpi="600" orientation="landscape" scale="69"/>
  <headerFooter alignWithMargins="0">
    <oddFooter>&amp;C\footer_range</oddFooter>
  </headerFooter>
</worksheet>
</file>

<file path=xl/worksheets/sheet5.xml><?xml version="1.0" encoding="utf-8"?>
<worksheet xmlns="http://schemas.openxmlformats.org/spreadsheetml/2006/main" xmlns:r="http://schemas.openxmlformats.org/officeDocument/2006/relationships">
  <sheetPr transitionEvaluation="1"/>
  <dimension ref="A1:P786"/>
  <sheetViews>
    <sheetView defaultGridColor="0" zoomScale="87" zoomScaleNormal="87" colorId="22" workbookViewId="0" topLeftCell="A1">
      <selection activeCell="J3" sqref="A1:IV16384"/>
    </sheetView>
  </sheetViews>
  <sheetFormatPr defaultColWidth="9.75390625" defaultRowHeight="12.75"/>
  <cols>
    <col min="1" max="2" width="9.875" style="141" bestFit="1" customWidth="1"/>
    <col min="3" max="3" width="9.75390625" style="141" customWidth="1"/>
    <col min="4" max="8" width="11.00390625" style="141" bestFit="1" customWidth="1"/>
    <col min="9" max="9" width="10.00390625" style="141" bestFit="1" customWidth="1"/>
    <col min="10" max="10" width="11.00390625" style="141" bestFit="1" customWidth="1"/>
    <col min="11" max="12" width="10.00390625" style="141" bestFit="1" customWidth="1"/>
    <col min="13" max="15" width="9.875" style="141" bestFit="1" customWidth="1"/>
    <col min="16" max="16" width="11.00390625" style="141" bestFit="1" customWidth="1"/>
    <col min="17" max="16384" width="9.75390625" style="141" customWidth="1"/>
  </cols>
  <sheetData>
    <row r="1" spans="1:11" ht="12.75">
      <c r="A1" s="141">
        <v>1</v>
      </c>
      <c r="B1" s="141">
        <v>1999</v>
      </c>
      <c r="C1" s="141" t="s">
        <v>64</v>
      </c>
      <c r="D1" s="141">
        <v>0</v>
      </c>
      <c r="E1" s="141" t="s">
        <v>58</v>
      </c>
      <c r="F1" s="141">
        <v>1</v>
      </c>
      <c r="G1" s="141" t="s">
        <v>59</v>
      </c>
      <c r="H1" s="141">
        <v>1</v>
      </c>
      <c r="I1" s="141" t="s">
        <v>60</v>
      </c>
      <c r="J1" s="141" t="s">
        <v>61</v>
      </c>
      <c r="K1" s="141">
        <v>2</v>
      </c>
    </row>
    <row r="2" spans="1:16" ht="12.75">
      <c r="A2" s="141">
        <v>10</v>
      </c>
      <c r="B2" s="141">
        <v>1999</v>
      </c>
      <c r="C2" s="141" t="s">
        <v>621</v>
      </c>
      <c r="D2" s="141">
        <v>11880</v>
      </c>
      <c r="E2" s="141">
        <v>34596</v>
      </c>
      <c r="F2" s="141">
        <v>18248</v>
      </c>
      <c r="G2" s="141">
        <v>7281</v>
      </c>
      <c r="H2" s="141">
        <v>10967</v>
      </c>
      <c r="I2" s="141">
        <v>0</v>
      </c>
      <c r="J2" s="141">
        <v>0</v>
      </c>
      <c r="K2" s="141">
        <v>0</v>
      </c>
      <c r="L2" s="141">
        <v>0</v>
      </c>
      <c r="M2" s="141">
        <v>0</v>
      </c>
      <c r="N2" s="141">
        <v>0</v>
      </c>
      <c r="O2" s="141">
        <v>0</v>
      </c>
      <c r="P2" s="141">
        <v>10967</v>
      </c>
    </row>
    <row r="3" spans="1:16" ht="12.75">
      <c r="A3" s="141">
        <v>10</v>
      </c>
      <c r="B3" s="141">
        <v>1999</v>
      </c>
      <c r="C3" s="141" t="s">
        <v>623</v>
      </c>
      <c r="D3" s="141">
        <v>11488113</v>
      </c>
      <c r="E3" s="141">
        <v>37868269</v>
      </c>
      <c r="F3" s="141">
        <v>19135706</v>
      </c>
      <c r="G3" s="141">
        <v>4227909</v>
      </c>
      <c r="H3" s="141">
        <v>14907797</v>
      </c>
      <c r="I3" s="141">
        <v>1843373</v>
      </c>
      <c r="J3" s="141">
        <v>6976170</v>
      </c>
      <c r="K3" s="141">
        <v>690471</v>
      </c>
      <c r="L3" s="141">
        <v>9577</v>
      </c>
      <c r="M3" s="141">
        <v>2216</v>
      </c>
      <c r="N3" s="141">
        <v>0</v>
      </c>
      <c r="O3" s="141">
        <v>2216</v>
      </c>
      <c r="P3" s="141">
        <v>15600484</v>
      </c>
    </row>
    <row r="4" spans="1:16" ht="12.75">
      <c r="A4" s="141">
        <v>10</v>
      </c>
      <c r="B4" s="141">
        <v>1999</v>
      </c>
      <c r="C4" s="141" t="s">
        <v>624</v>
      </c>
      <c r="D4" s="141">
        <v>12544196</v>
      </c>
      <c r="E4" s="141">
        <v>35103120</v>
      </c>
      <c r="F4" s="141">
        <v>25833988</v>
      </c>
      <c r="G4" s="141">
        <v>4292806</v>
      </c>
      <c r="H4" s="141">
        <v>21541182</v>
      </c>
      <c r="I4" s="141">
        <v>2398449</v>
      </c>
      <c r="J4" s="141">
        <v>11435744</v>
      </c>
      <c r="K4" s="141">
        <v>1344621</v>
      </c>
      <c r="L4" s="141">
        <v>9145074</v>
      </c>
      <c r="M4" s="141">
        <v>577055</v>
      </c>
      <c r="N4" s="141">
        <v>0</v>
      </c>
      <c r="O4" s="141">
        <v>577055</v>
      </c>
      <c r="P4" s="141">
        <v>23462858</v>
      </c>
    </row>
    <row r="5" spans="1:16" ht="12.75">
      <c r="A5" s="141">
        <v>10</v>
      </c>
      <c r="B5" s="141">
        <v>1999</v>
      </c>
      <c r="C5" s="141" t="s">
        <v>625</v>
      </c>
      <c r="D5" s="141">
        <v>560408</v>
      </c>
      <c r="E5" s="141">
        <v>2871588</v>
      </c>
      <c r="F5" s="141">
        <v>3222789</v>
      </c>
      <c r="G5" s="141">
        <v>1115375</v>
      </c>
      <c r="H5" s="141">
        <v>2107414</v>
      </c>
      <c r="I5" s="141">
        <v>170883</v>
      </c>
      <c r="J5" s="141">
        <v>930840</v>
      </c>
      <c r="K5" s="141">
        <v>360941</v>
      </c>
      <c r="L5" s="141">
        <v>103340</v>
      </c>
      <c r="M5" s="141">
        <v>15656</v>
      </c>
      <c r="N5" s="141">
        <v>0</v>
      </c>
      <c r="O5" s="141">
        <v>15656</v>
      </c>
      <c r="P5" s="141">
        <v>2484011</v>
      </c>
    </row>
    <row r="6" spans="1:16" ht="12.75">
      <c r="A6" s="141">
        <v>10</v>
      </c>
      <c r="B6" s="141">
        <v>1999</v>
      </c>
      <c r="C6" s="141" t="s">
        <v>626</v>
      </c>
      <c r="D6" s="141">
        <v>2332797</v>
      </c>
      <c r="E6" s="141">
        <v>20316833</v>
      </c>
      <c r="F6" s="141">
        <v>9691661</v>
      </c>
      <c r="G6" s="141">
        <v>2202990</v>
      </c>
      <c r="H6" s="141">
        <v>7488671</v>
      </c>
      <c r="I6" s="141">
        <v>1934110</v>
      </c>
      <c r="J6" s="141">
        <v>8792200</v>
      </c>
      <c r="K6" s="141">
        <v>930664</v>
      </c>
      <c r="L6" s="141">
        <v>2037682</v>
      </c>
      <c r="M6" s="141">
        <v>256940</v>
      </c>
      <c r="N6" s="141">
        <v>0</v>
      </c>
      <c r="O6" s="141">
        <v>256940</v>
      </c>
      <c r="P6" s="141">
        <v>8676275</v>
      </c>
    </row>
    <row r="7" spans="1:16" ht="12.75">
      <c r="A7" s="141">
        <v>10</v>
      </c>
      <c r="B7" s="141">
        <v>1999</v>
      </c>
      <c r="C7" s="141" t="s">
        <v>627</v>
      </c>
      <c r="D7" s="141">
        <v>1900658</v>
      </c>
      <c r="E7" s="141">
        <v>8886756</v>
      </c>
      <c r="F7" s="141">
        <v>6298870</v>
      </c>
      <c r="G7" s="141">
        <v>1234295</v>
      </c>
      <c r="H7" s="141">
        <v>5064575</v>
      </c>
      <c r="I7" s="141">
        <v>5599452</v>
      </c>
      <c r="J7" s="141">
        <v>4905375</v>
      </c>
      <c r="K7" s="141">
        <v>693545</v>
      </c>
      <c r="L7" s="141">
        <v>572751</v>
      </c>
      <c r="M7" s="141">
        <v>62696</v>
      </c>
      <c r="N7" s="141">
        <v>0</v>
      </c>
      <c r="O7" s="141">
        <v>62696</v>
      </c>
      <c r="P7" s="141">
        <v>5820816</v>
      </c>
    </row>
    <row r="8" spans="1:16" ht="12.75">
      <c r="A8" s="141">
        <v>10</v>
      </c>
      <c r="B8" s="141">
        <v>1999</v>
      </c>
      <c r="C8" s="141" t="s">
        <v>628</v>
      </c>
      <c r="D8" s="141">
        <v>28835149</v>
      </c>
      <c r="E8" s="141">
        <v>106280460</v>
      </c>
      <c r="F8" s="141">
        <v>62129394</v>
      </c>
      <c r="G8" s="141">
        <v>9133319</v>
      </c>
      <c r="H8" s="141">
        <v>52996075</v>
      </c>
      <c r="I8" s="141">
        <v>14348312</v>
      </c>
      <c r="J8" s="141">
        <v>32101318</v>
      </c>
      <c r="K8" s="141">
        <v>2779538</v>
      </c>
      <c r="L8" s="141">
        <v>13363265</v>
      </c>
      <c r="M8" s="141">
        <v>1146549</v>
      </c>
      <c r="N8" s="141">
        <v>0</v>
      </c>
      <c r="O8" s="141">
        <v>1146549</v>
      </c>
      <c r="P8" s="141">
        <v>56922162</v>
      </c>
    </row>
    <row r="9" spans="1:16" ht="12.75">
      <c r="A9" s="141">
        <v>10</v>
      </c>
      <c r="B9" s="141">
        <v>1999</v>
      </c>
      <c r="C9" s="141" t="s">
        <v>629</v>
      </c>
      <c r="D9" s="141">
        <v>83965775</v>
      </c>
      <c r="E9" s="141">
        <v>352077390</v>
      </c>
      <c r="F9" s="141">
        <v>126437984</v>
      </c>
      <c r="G9" s="141">
        <v>27377796</v>
      </c>
      <c r="H9" s="141">
        <v>99060188</v>
      </c>
      <c r="I9" s="141">
        <v>34312042</v>
      </c>
      <c r="J9" s="141">
        <v>105780202</v>
      </c>
      <c r="K9" s="141">
        <v>7340226</v>
      </c>
      <c r="L9" s="141">
        <v>14421464</v>
      </c>
      <c r="M9" s="141">
        <v>1183363</v>
      </c>
      <c r="N9" s="141">
        <v>0</v>
      </c>
      <c r="O9" s="141">
        <v>1183363</v>
      </c>
      <c r="P9" s="141">
        <v>107583777</v>
      </c>
    </row>
    <row r="10" spans="1:16" ht="12.75">
      <c r="A10" s="141">
        <v>10</v>
      </c>
      <c r="B10" s="141">
        <v>1999</v>
      </c>
      <c r="C10" s="141" t="s">
        <v>630</v>
      </c>
      <c r="D10" s="141">
        <v>1925</v>
      </c>
      <c r="E10" s="141">
        <v>6459</v>
      </c>
      <c r="F10" s="141">
        <v>4818</v>
      </c>
      <c r="G10" s="141">
        <v>2189</v>
      </c>
      <c r="H10" s="141">
        <v>2629</v>
      </c>
      <c r="I10" s="141">
        <v>0</v>
      </c>
      <c r="J10" s="141">
        <v>0</v>
      </c>
      <c r="K10" s="141">
        <v>0</v>
      </c>
      <c r="L10" s="141">
        <v>0</v>
      </c>
      <c r="M10" s="141">
        <v>0</v>
      </c>
      <c r="N10" s="141">
        <v>0</v>
      </c>
      <c r="O10" s="141">
        <v>0</v>
      </c>
      <c r="P10" s="141">
        <v>2629</v>
      </c>
    </row>
    <row r="11" spans="1:16" ht="12.75">
      <c r="A11" s="141">
        <v>10</v>
      </c>
      <c r="B11" s="141">
        <v>1999</v>
      </c>
      <c r="C11" s="141" t="s">
        <v>631</v>
      </c>
      <c r="D11" s="141">
        <v>8443295</v>
      </c>
      <c r="E11" s="141">
        <v>49764319</v>
      </c>
      <c r="F11" s="141">
        <v>54150962</v>
      </c>
      <c r="G11" s="141">
        <v>10346955</v>
      </c>
      <c r="H11" s="141">
        <v>43804007</v>
      </c>
      <c r="I11" s="141">
        <v>2062063</v>
      </c>
      <c r="J11" s="141">
        <v>13529592</v>
      </c>
      <c r="K11" s="141">
        <v>3105818</v>
      </c>
      <c r="L11" s="141">
        <v>4615844</v>
      </c>
      <c r="M11" s="141">
        <v>532225</v>
      </c>
      <c r="N11" s="141">
        <v>0</v>
      </c>
      <c r="O11" s="141">
        <v>532225</v>
      </c>
      <c r="P11" s="141">
        <v>47442050</v>
      </c>
    </row>
    <row r="12" spans="1:16" ht="12.75">
      <c r="A12" s="141">
        <v>10</v>
      </c>
      <c r="B12" s="141">
        <v>1999</v>
      </c>
      <c r="C12" s="141" t="s">
        <v>632</v>
      </c>
      <c r="D12" s="141">
        <v>80424</v>
      </c>
      <c r="E12" s="141">
        <v>229846</v>
      </c>
      <c r="F12" s="141">
        <v>114920</v>
      </c>
      <c r="G12" s="141">
        <v>82051</v>
      </c>
      <c r="H12" s="141">
        <v>32869</v>
      </c>
      <c r="I12" s="141">
        <v>0</v>
      </c>
      <c r="J12" s="141">
        <v>0</v>
      </c>
      <c r="K12" s="141">
        <v>0</v>
      </c>
      <c r="L12" s="141">
        <v>0</v>
      </c>
      <c r="M12" s="141">
        <v>0</v>
      </c>
      <c r="N12" s="141">
        <v>0</v>
      </c>
      <c r="O12" s="141">
        <v>0</v>
      </c>
      <c r="P12" s="141">
        <v>32869</v>
      </c>
    </row>
    <row r="13" spans="1:16" ht="12.75">
      <c r="A13" s="141">
        <v>10</v>
      </c>
      <c r="B13" s="141">
        <v>1999</v>
      </c>
      <c r="C13" s="141" t="s">
        <v>633</v>
      </c>
      <c r="D13" s="141">
        <v>2447809</v>
      </c>
      <c r="E13" s="141">
        <v>5497049</v>
      </c>
      <c r="F13" s="141">
        <v>4203364</v>
      </c>
      <c r="G13" s="141">
        <v>785057</v>
      </c>
      <c r="H13" s="141">
        <v>3418307</v>
      </c>
      <c r="I13" s="141">
        <v>601396</v>
      </c>
      <c r="J13" s="141">
        <v>3158901</v>
      </c>
      <c r="K13" s="141">
        <v>462734</v>
      </c>
      <c r="L13" s="141">
        <v>18730</v>
      </c>
      <c r="M13" s="141">
        <v>6556</v>
      </c>
      <c r="N13" s="141">
        <v>0</v>
      </c>
      <c r="O13" s="141">
        <v>6556</v>
      </c>
      <c r="P13" s="141">
        <v>3887597</v>
      </c>
    </row>
    <row r="14" spans="1:16" ht="12.75">
      <c r="A14" s="141">
        <v>10</v>
      </c>
      <c r="B14" s="141">
        <v>1999</v>
      </c>
      <c r="C14" s="141" t="s">
        <v>634</v>
      </c>
      <c r="D14" s="141">
        <v>9478576</v>
      </c>
      <c r="E14" s="141">
        <v>61115740</v>
      </c>
      <c r="F14" s="141">
        <v>43866833</v>
      </c>
      <c r="G14" s="141">
        <v>5645792</v>
      </c>
      <c r="H14" s="141">
        <v>38221041</v>
      </c>
      <c r="I14" s="141">
        <v>2547019</v>
      </c>
      <c r="J14" s="141">
        <v>18914623</v>
      </c>
      <c r="K14" s="141">
        <v>1361800</v>
      </c>
      <c r="L14" s="141">
        <v>3624464</v>
      </c>
      <c r="M14" s="141">
        <v>331379</v>
      </c>
      <c r="N14" s="141">
        <v>0</v>
      </c>
      <c r="O14" s="141">
        <v>331379</v>
      </c>
      <c r="P14" s="141">
        <v>39914220</v>
      </c>
    </row>
    <row r="15" spans="1:16" ht="12.75">
      <c r="A15" s="141">
        <v>10</v>
      </c>
      <c r="B15" s="141">
        <v>1999</v>
      </c>
      <c r="C15" s="141" t="s">
        <v>635</v>
      </c>
      <c r="D15" s="141">
        <v>57928948</v>
      </c>
      <c r="E15" s="141">
        <v>239677556</v>
      </c>
      <c r="F15" s="141">
        <v>160963559</v>
      </c>
      <c r="G15" s="141">
        <v>20214215</v>
      </c>
      <c r="H15" s="141">
        <v>140749344</v>
      </c>
      <c r="I15" s="141">
        <v>9037446</v>
      </c>
      <c r="J15" s="141">
        <v>43391050</v>
      </c>
      <c r="K15" s="141">
        <v>3283832</v>
      </c>
      <c r="L15" s="141">
        <v>3831317</v>
      </c>
      <c r="M15" s="141">
        <v>540112</v>
      </c>
      <c r="N15" s="141">
        <v>0</v>
      </c>
      <c r="O15" s="141">
        <v>540112</v>
      </c>
      <c r="P15" s="141">
        <v>144573288</v>
      </c>
    </row>
    <row r="16" spans="1:16" ht="12.75">
      <c r="A16" s="141">
        <v>10</v>
      </c>
      <c r="B16" s="141">
        <v>1999</v>
      </c>
      <c r="C16" s="141" t="s">
        <v>636</v>
      </c>
      <c r="D16" s="141">
        <v>0</v>
      </c>
      <c r="E16" s="141">
        <v>0</v>
      </c>
      <c r="F16" s="141">
        <v>0</v>
      </c>
      <c r="G16" s="141">
        <v>0</v>
      </c>
      <c r="H16" s="141">
        <v>0</v>
      </c>
      <c r="I16" s="141">
        <v>0</v>
      </c>
      <c r="J16" s="141">
        <v>0</v>
      </c>
      <c r="K16" s="141">
        <v>0</v>
      </c>
      <c r="L16" s="141">
        <v>0</v>
      </c>
      <c r="M16" s="141">
        <v>0</v>
      </c>
      <c r="N16" s="141">
        <v>0</v>
      </c>
      <c r="O16" s="141">
        <v>0</v>
      </c>
      <c r="P16" s="141">
        <v>0</v>
      </c>
    </row>
    <row r="17" spans="1:16" ht="12.75">
      <c r="A17" s="141">
        <v>10</v>
      </c>
      <c r="B17" s="141">
        <v>1999</v>
      </c>
      <c r="C17" s="141" t="s">
        <v>637</v>
      </c>
      <c r="D17" s="141">
        <v>877680</v>
      </c>
      <c r="E17" s="141">
        <v>3233164</v>
      </c>
      <c r="F17" s="141">
        <v>2474997</v>
      </c>
      <c r="G17" s="141">
        <v>463165</v>
      </c>
      <c r="H17" s="141">
        <v>2011832</v>
      </c>
      <c r="I17" s="141">
        <v>537556</v>
      </c>
      <c r="J17" s="141">
        <v>1930268</v>
      </c>
      <c r="K17" s="141">
        <v>274620</v>
      </c>
      <c r="L17" s="141">
        <v>19483</v>
      </c>
      <c r="M17" s="141">
        <v>6350</v>
      </c>
      <c r="N17" s="141">
        <v>0</v>
      </c>
      <c r="O17" s="141">
        <v>6350</v>
      </c>
      <c r="P17" s="141">
        <v>2292802</v>
      </c>
    </row>
    <row r="18" spans="1:16" ht="12.75">
      <c r="A18" s="141">
        <v>10</v>
      </c>
      <c r="B18" s="141">
        <v>1999</v>
      </c>
      <c r="C18" s="141" t="s">
        <v>638</v>
      </c>
      <c r="D18" s="141">
        <v>249916</v>
      </c>
      <c r="E18" s="141">
        <v>936200</v>
      </c>
      <c r="F18" s="141">
        <v>965005</v>
      </c>
      <c r="G18" s="141">
        <v>190293</v>
      </c>
      <c r="H18" s="141">
        <v>774712</v>
      </c>
      <c r="I18" s="141">
        <v>101295</v>
      </c>
      <c r="J18" s="141">
        <v>488918</v>
      </c>
      <c r="K18" s="141">
        <v>99887</v>
      </c>
      <c r="L18" s="141">
        <v>2131</v>
      </c>
      <c r="M18" s="141">
        <v>639</v>
      </c>
      <c r="N18" s="141">
        <v>0</v>
      </c>
      <c r="O18" s="141">
        <v>639</v>
      </c>
      <c r="P18" s="141">
        <v>875238</v>
      </c>
    </row>
    <row r="19" spans="1:16" ht="12.75">
      <c r="A19" s="141">
        <v>10</v>
      </c>
      <c r="B19" s="141">
        <v>1999</v>
      </c>
      <c r="C19" s="141" t="s">
        <v>639</v>
      </c>
      <c r="D19" s="141">
        <v>21558969</v>
      </c>
      <c r="E19" s="141">
        <v>75268503</v>
      </c>
      <c r="F19" s="141">
        <v>44139760</v>
      </c>
      <c r="G19" s="141">
        <v>5404023</v>
      </c>
      <c r="H19" s="141">
        <v>38735737</v>
      </c>
      <c r="I19" s="141">
        <v>10736467</v>
      </c>
      <c r="J19" s="141">
        <v>52240691</v>
      </c>
      <c r="K19" s="141">
        <v>3577348</v>
      </c>
      <c r="L19" s="141">
        <v>10792083</v>
      </c>
      <c r="M19" s="141">
        <v>461241</v>
      </c>
      <c r="N19" s="141">
        <v>0</v>
      </c>
      <c r="O19" s="141">
        <v>461241</v>
      </c>
      <c r="P19" s="141">
        <v>42774326</v>
      </c>
    </row>
    <row r="20" spans="1:16" ht="12.75">
      <c r="A20" s="141">
        <v>10</v>
      </c>
      <c r="B20" s="141">
        <v>1999</v>
      </c>
      <c r="C20" s="141" t="s">
        <v>640</v>
      </c>
      <c r="D20" s="141">
        <v>7458271</v>
      </c>
      <c r="E20" s="141">
        <v>23833876</v>
      </c>
      <c r="F20" s="141">
        <v>12636420</v>
      </c>
      <c r="G20" s="141">
        <v>1997605</v>
      </c>
      <c r="H20" s="141">
        <v>10638815</v>
      </c>
      <c r="I20" s="141">
        <v>2672899</v>
      </c>
      <c r="J20" s="141">
        <v>13617300</v>
      </c>
      <c r="K20" s="141">
        <v>1135924</v>
      </c>
      <c r="L20" s="141">
        <v>37531</v>
      </c>
      <c r="M20" s="141">
        <v>7987</v>
      </c>
      <c r="N20" s="141">
        <v>0</v>
      </c>
      <c r="O20" s="141">
        <v>7987</v>
      </c>
      <c r="P20" s="141">
        <v>11782726</v>
      </c>
    </row>
    <row r="21" spans="1:16" ht="12.75">
      <c r="A21" s="141">
        <v>10</v>
      </c>
      <c r="B21" s="141">
        <v>1999</v>
      </c>
      <c r="C21" s="141" t="s">
        <v>641</v>
      </c>
      <c r="D21" s="141">
        <v>4708729</v>
      </c>
      <c r="E21" s="141">
        <v>23395454</v>
      </c>
      <c r="F21" s="141">
        <v>19330053</v>
      </c>
      <c r="G21" s="141">
        <v>3628902</v>
      </c>
      <c r="H21" s="141">
        <v>15701151</v>
      </c>
      <c r="I21" s="141">
        <v>978280</v>
      </c>
      <c r="J21" s="141">
        <v>5301434</v>
      </c>
      <c r="K21" s="141">
        <v>843445</v>
      </c>
      <c r="L21" s="141">
        <v>2973132</v>
      </c>
      <c r="M21" s="141">
        <v>306196</v>
      </c>
      <c r="N21" s="141">
        <v>0</v>
      </c>
      <c r="O21" s="141">
        <v>306196</v>
      </c>
      <c r="P21" s="141">
        <v>16850792</v>
      </c>
    </row>
    <row r="22" spans="1:16" ht="12.75">
      <c r="A22" s="141">
        <v>10</v>
      </c>
      <c r="B22" s="141">
        <v>1999</v>
      </c>
      <c r="C22" s="141" t="s">
        <v>642</v>
      </c>
      <c r="D22" s="141">
        <v>20867154</v>
      </c>
      <c r="E22" s="141">
        <v>93668007</v>
      </c>
      <c r="F22" s="141">
        <v>77572212</v>
      </c>
      <c r="G22" s="141">
        <v>9642137</v>
      </c>
      <c r="H22" s="141">
        <v>67930075</v>
      </c>
      <c r="I22" s="141">
        <v>3727917</v>
      </c>
      <c r="J22" s="141">
        <v>20370745</v>
      </c>
      <c r="K22" s="141">
        <v>2066158</v>
      </c>
      <c r="L22" s="141">
        <v>2016886</v>
      </c>
      <c r="M22" s="141">
        <v>188640</v>
      </c>
      <c r="N22" s="141">
        <v>0</v>
      </c>
      <c r="O22" s="141">
        <v>188640</v>
      </c>
      <c r="P22" s="141">
        <v>70184873</v>
      </c>
    </row>
    <row r="23" spans="1:16" ht="12.75">
      <c r="A23" s="141">
        <v>10</v>
      </c>
      <c r="B23" s="141">
        <v>1999</v>
      </c>
      <c r="C23" s="141" t="s">
        <v>643</v>
      </c>
      <c r="D23" s="141">
        <v>37866804</v>
      </c>
      <c r="E23" s="141">
        <v>51879908</v>
      </c>
      <c r="F23" s="141">
        <v>18906665</v>
      </c>
      <c r="G23" s="141">
        <v>2585565</v>
      </c>
      <c r="H23" s="141">
        <v>16321100</v>
      </c>
      <c r="I23" s="141">
        <v>10846859</v>
      </c>
      <c r="J23" s="141">
        <v>52480326</v>
      </c>
      <c r="K23" s="141">
        <v>2657796</v>
      </c>
      <c r="L23" s="141">
        <v>976218</v>
      </c>
      <c r="M23" s="141">
        <v>246709</v>
      </c>
      <c r="N23" s="141">
        <v>0</v>
      </c>
      <c r="O23" s="141">
        <v>246709</v>
      </c>
      <c r="P23" s="141">
        <v>19225605</v>
      </c>
    </row>
    <row r="24" spans="1:16" ht="12.75">
      <c r="A24" s="141">
        <v>10</v>
      </c>
      <c r="B24" s="141">
        <v>1999</v>
      </c>
      <c r="C24" s="141" t="s">
        <v>644</v>
      </c>
      <c r="D24" s="141">
        <v>14261089</v>
      </c>
      <c r="E24" s="141">
        <v>57420532</v>
      </c>
      <c r="F24" s="141">
        <v>26064880</v>
      </c>
      <c r="G24" s="141">
        <v>8136547</v>
      </c>
      <c r="H24" s="141">
        <v>17928333</v>
      </c>
      <c r="I24" s="141">
        <v>8060914</v>
      </c>
      <c r="J24" s="141">
        <v>37152696</v>
      </c>
      <c r="K24" s="141">
        <v>4365806</v>
      </c>
      <c r="L24" s="141">
        <v>2525906</v>
      </c>
      <c r="M24" s="141">
        <v>400172</v>
      </c>
      <c r="N24" s="141">
        <v>0</v>
      </c>
      <c r="O24" s="141">
        <v>400172</v>
      </c>
      <c r="P24" s="141">
        <v>22694311</v>
      </c>
    </row>
    <row r="25" spans="1:16" ht="12.75">
      <c r="A25" s="141">
        <v>10</v>
      </c>
      <c r="B25" s="141">
        <v>1999</v>
      </c>
      <c r="C25" s="141" t="s">
        <v>645</v>
      </c>
      <c r="D25" s="141">
        <v>23731350</v>
      </c>
      <c r="E25" s="141">
        <v>82198424</v>
      </c>
      <c r="F25" s="141">
        <v>65929710</v>
      </c>
      <c r="G25" s="141">
        <v>28599504</v>
      </c>
      <c r="H25" s="141">
        <v>37330206</v>
      </c>
      <c r="I25" s="141">
        <v>2413859</v>
      </c>
      <c r="J25" s="141">
        <v>13962438</v>
      </c>
      <c r="K25" s="141">
        <v>4861604</v>
      </c>
      <c r="L25" s="141">
        <v>5258679</v>
      </c>
      <c r="M25" s="141">
        <v>427709</v>
      </c>
      <c r="N25" s="141">
        <v>0</v>
      </c>
      <c r="O25" s="141">
        <v>427709</v>
      </c>
      <c r="P25" s="141">
        <v>42619519</v>
      </c>
    </row>
    <row r="26" spans="1:16" ht="12.75">
      <c r="A26" s="141">
        <v>10</v>
      </c>
      <c r="B26" s="141">
        <v>1999</v>
      </c>
      <c r="C26" s="141" t="s">
        <v>646</v>
      </c>
      <c r="D26" s="141">
        <v>70709310</v>
      </c>
      <c r="E26" s="141">
        <v>314422477</v>
      </c>
      <c r="F26" s="141">
        <v>164268947</v>
      </c>
      <c r="G26" s="141">
        <v>48312372</v>
      </c>
      <c r="H26" s="141">
        <v>115956575</v>
      </c>
      <c r="I26" s="141">
        <v>48062221</v>
      </c>
      <c r="J26" s="141">
        <v>253792409</v>
      </c>
      <c r="K26" s="141">
        <v>39113888</v>
      </c>
      <c r="L26" s="141">
        <v>23973887</v>
      </c>
      <c r="M26" s="141">
        <v>2646498</v>
      </c>
      <c r="N26" s="141">
        <v>0</v>
      </c>
      <c r="O26" s="141">
        <v>2646498</v>
      </c>
      <c r="P26" s="141">
        <v>157716961</v>
      </c>
    </row>
    <row r="27" spans="1:16" ht="12.75">
      <c r="A27" s="141">
        <v>12</v>
      </c>
      <c r="B27" s="141">
        <v>1999</v>
      </c>
      <c r="C27" s="141" t="s">
        <v>647</v>
      </c>
      <c r="D27" s="141">
        <v>422309225</v>
      </c>
      <c r="E27" s="141">
        <v>1645986526</v>
      </c>
      <c r="F27" s="141">
        <v>948361745</v>
      </c>
      <c r="G27" s="141">
        <v>195628143</v>
      </c>
      <c r="H27" s="141">
        <v>752733602</v>
      </c>
      <c r="I27" s="141">
        <v>162992812</v>
      </c>
      <c r="J27" s="141">
        <v>701253240</v>
      </c>
      <c r="K27" s="141">
        <v>81350666</v>
      </c>
      <c r="L27" s="141">
        <v>100319444</v>
      </c>
      <c r="M27" s="141">
        <v>9346888</v>
      </c>
      <c r="N27" s="141">
        <v>0</v>
      </c>
      <c r="O27" s="141">
        <v>9346888</v>
      </c>
      <c r="P27" s="141">
        <v>843431156</v>
      </c>
    </row>
    <row r="28" spans="1:16" ht="12.75">
      <c r="A28" s="141">
        <v>10</v>
      </c>
      <c r="B28" s="141">
        <v>1999</v>
      </c>
      <c r="C28" s="141" t="s">
        <v>648</v>
      </c>
      <c r="D28" s="141">
        <v>172941</v>
      </c>
      <c r="E28" s="141">
        <v>1032347</v>
      </c>
      <c r="F28" s="141">
        <v>1225249</v>
      </c>
      <c r="G28" s="141">
        <v>394350</v>
      </c>
      <c r="H28" s="141">
        <v>830899</v>
      </c>
      <c r="I28" s="141">
        <v>269400</v>
      </c>
      <c r="J28" s="141">
        <v>1619444</v>
      </c>
      <c r="K28" s="141">
        <v>706919</v>
      </c>
      <c r="L28" s="141">
        <v>4798</v>
      </c>
      <c r="M28" s="141">
        <v>1679</v>
      </c>
      <c r="N28" s="141">
        <v>0</v>
      </c>
      <c r="O28" s="141">
        <v>1679</v>
      </c>
      <c r="P28" s="141">
        <v>1539497</v>
      </c>
    </row>
    <row r="29" spans="1:16" ht="12.75">
      <c r="A29" s="141">
        <v>10</v>
      </c>
      <c r="B29" s="141">
        <v>1999</v>
      </c>
      <c r="C29" s="141" t="s">
        <v>549</v>
      </c>
      <c r="D29" s="141">
        <v>21908</v>
      </c>
      <c r="E29" s="141">
        <v>84968</v>
      </c>
      <c r="F29" s="141">
        <v>154179</v>
      </c>
      <c r="G29" s="141">
        <v>43224</v>
      </c>
      <c r="H29" s="141">
        <v>110955</v>
      </c>
      <c r="I29" s="141">
        <v>0</v>
      </c>
      <c r="J29" s="141">
        <v>0</v>
      </c>
      <c r="K29" s="141">
        <v>0</v>
      </c>
      <c r="L29" s="141">
        <v>0</v>
      </c>
      <c r="M29" s="141">
        <v>0</v>
      </c>
      <c r="N29" s="141">
        <v>0</v>
      </c>
      <c r="O29" s="141">
        <v>0</v>
      </c>
      <c r="P29" s="141">
        <v>110955</v>
      </c>
    </row>
    <row r="30" spans="1:16" ht="12.75">
      <c r="A30" s="141">
        <v>10</v>
      </c>
      <c r="B30" s="141">
        <v>1999</v>
      </c>
      <c r="C30" s="141" t="s">
        <v>550</v>
      </c>
      <c r="D30" s="141">
        <v>222353</v>
      </c>
      <c r="E30" s="141">
        <v>733259</v>
      </c>
      <c r="F30" s="141">
        <v>454662</v>
      </c>
      <c r="G30" s="141">
        <v>333076</v>
      </c>
      <c r="H30" s="141">
        <v>121586</v>
      </c>
      <c r="I30" s="141">
        <v>48282</v>
      </c>
      <c r="J30" s="141">
        <v>195528</v>
      </c>
      <c r="K30" s="141">
        <v>87988</v>
      </c>
      <c r="L30" s="141">
        <v>244473</v>
      </c>
      <c r="M30" s="141">
        <v>68899</v>
      </c>
      <c r="N30" s="141">
        <v>0</v>
      </c>
      <c r="O30" s="141">
        <v>68899</v>
      </c>
      <c r="P30" s="141">
        <v>278473</v>
      </c>
    </row>
    <row r="31" spans="1:16" ht="12.75">
      <c r="A31" s="141">
        <v>10</v>
      </c>
      <c r="B31" s="141">
        <v>1999</v>
      </c>
      <c r="C31" s="141" t="s">
        <v>551</v>
      </c>
      <c r="D31" s="141">
        <v>7810</v>
      </c>
      <c r="E31" s="141">
        <v>35276</v>
      </c>
      <c r="F31" s="141">
        <v>24689</v>
      </c>
      <c r="G31" s="141">
        <v>10783</v>
      </c>
      <c r="H31" s="141">
        <v>13906</v>
      </c>
      <c r="I31" s="141">
        <v>0</v>
      </c>
      <c r="J31" s="141">
        <v>0</v>
      </c>
      <c r="K31" s="141">
        <v>0</v>
      </c>
      <c r="L31" s="141">
        <v>0</v>
      </c>
      <c r="M31" s="141">
        <v>0</v>
      </c>
      <c r="N31" s="141">
        <v>0</v>
      </c>
      <c r="O31" s="141">
        <v>0</v>
      </c>
      <c r="P31" s="141">
        <v>13906</v>
      </c>
    </row>
    <row r="32" spans="1:16" ht="12.75">
      <c r="A32" s="141">
        <v>10</v>
      </c>
      <c r="B32" s="141">
        <v>1999</v>
      </c>
      <c r="C32" s="141" t="s">
        <v>552</v>
      </c>
      <c r="D32" s="141">
        <v>224948</v>
      </c>
      <c r="E32" s="141">
        <v>910068</v>
      </c>
      <c r="F32" s="141">
        <v>1098969</v>
      </c>
      <c r="G32" s="141">
        <v>541937</v>
      </c>
      <c r="H32" s="141">
        <v>557032</v>
      </c>
      <c r="I32" s="141">
        <v>31658</v>
      </c>
      <c r="J32" s="141">
        <v>129411</v>
      </c>
      <c r="K32" s="141">
        <v>76502</v>
      </c>
      <c r="L32" s="141">
        <v>95809</v>
      </c>
      <c r="M32" s="141">
        <v>28743</v>
      </c>
      <c r="N32" s="141">
        <v>0</v>
      </c>
      <c r="O32" s="141">
        <v>28743</v>
      </c>
      <c r="P32" s="141">
        <v>662277</v>
      </c>
    </row>
    <row r="33" spans="1:16" ht="12.75">
      <c r="A33" s="141">
        <v>10</v>
      </c>
      <c r="B33" s="141">
        <v>1999</v>
      </c>
      <c r="C33" s="141" t="s">
        <v>553</v>
      </c>
      <c r="D33" s="141">
        <v>292</v>
      </c>
      <c r="E33" s="141">
        <v>1722</v>
      </c>
      <c r="F33" s="141">
        <v>2417</v>
      </c>
      <c r="G33" s="141">
        <v>1682</v>
      </c>
      <c r="H33" s="141">
        <v>735</v>
      </c>
      <c r="I33" s="141">
        <v>0</v>
      </c>
      <c r="J33" s="141">
        <v>0</v>
      </c>
      <c r="K33" s="141">
        <v>0</v>
      </c>
      <c r="L33" s="141">
        <v>0</v>
      </c>
      <c r="M33" s="141">
        <v>0</v>
      </c>
      <c r="N33" s="141">
        <v>0</v>
      </c>
      <c r="O33" s="141">
        <v>0</v>
      </c>
      <c r="P33" s="141">
        <v>735</v>
      </c>
    </row>
    <row r="34" spans="1:16" ht="12.75">
      <c r="A34" s="141">
        <v>10</v>
      </c>
      <c r="B34" s="141">
        <v>1999</v>
      </c>
      <c r="C34" s="141" t="s">
        <v>554</v>
      </c>
      <c r="D34" s="141">
        <v>235713</v>
      </c>
      <c r="E34" s="141">
        <v>1305727</v>
      </c>
      <c r="F34" s="141">
        <v>1614858</v>
      </c>
      <c r="G34" s="141">
        <v>914255</v>
      </c>
      <c r="H34" s="141">
        <v>700603</v>
      </c>
      <c r="I34" s="141">
        <v>146237</v>
      </c>
      <c r="J34" s="141">
        <v>859266</v>
      </c>
      <c r="K34" s="141">
        <v>601487</v>
      </c>
      <c r="L34" s="141">
        <v>132581</v>
      </c>
      <c r="M34" s="141">
        <v>39656</v>
      </c>
      <c r="N34" s="141">
        <v>0</v>
      </c>
      <c r="O34" s="141">
        <v>39656</v>
      </c>
      <c r="P34" s="141">
        <v>1341746</v>
      </c>
    </row>
    <row r="35" spans="1:16" ht="12.75">
      <c r="A35" s="141">
        <v>10</v>
      </c>
      <c r="B35" s="141">
        <v>1999</v>
      </c>
      <c r="C35" s="141" t="s">
        <v>555</v>
      </c>
      <c r="D35" s="141">
        <v>0</v>
      </c>
      <c r="E35" s="141">
        <v>0</v>
      </c>
      <c r="F35" s="141">
        <v>0</v>
      </c>
      <c r="G35" s="141">
        <v>0</v>
      </c>
      <c r="H35" s="141">
        <v>0</v>
      </c>
      <c r="I35" s="141">
        <v>0</v>
      </c>
      <c r="J35" s="141">
        <v>0</v>
      </c>
      <c r="K35" s="141">
        <v>0</v>
      </c>
      <c r="L35" s="141">
        <v>0</v>
      </c>
      <c r="M35" s="141">
        <v>0</v>
      </c>
      <c r="N35" s="141">
        <v>0</v>
      </c>
      <c r="O35" s="141">
        <v>0</v>
      </c>
      <c r="P35" s="141">
        <v>0</v>
      </c>
    </row>
    <row r="36" spans="1:16" ht="12.75">
      <c r="A36" s="141">
        <v>10</v>
      </c>
      <c r="B36" s="141">
        <v>1999</v>
      </c>
      <c r="C36" s="141" t="s">
        <v>556</v>
      </c>
      <c r="D36" s="141">
        <v>504064</v>
      </c>
      <c r="E36" s="141">
        <v>1663181</v>
      </c>
      <c r="F36" s="141">
        <v>1320116</v>
      </c>
      <c r="G36" s="141">
        <v>715128</v>
      </c>
      <c r="H36" s="141">
        <v>604988</v>
      </c>
      <c r="I36" s="141">
        <v>46882</v>
      </c>
      <c r="J36" s="141">
        <v>293139</v>
      </c>
      <c r="K36" s="141">
        <v>128671</v>
      </c>
      <c r="L36" s="141">
        <v>761</v>
      </c>
      <c r="M36" s="141">
        <v>198</v>
      </c>
      <c r="N36" s="141">
        <v>0</v>
      </c>
      <c r="O36" s="141">
        <v>198</v>
      </c>
      <c r="P36" s="141">
        <v>733857</v>
      </c>
    </row>
    <row r="37" spans="1:16" ht="12.75">
      <c r="A37" s="141">
        <v>10</v>
      </c>
      <c r="B37" s="141">
        <v>1999</v>
      </c>
      <c r="C37" s="141" t="s">
        <v>557</v>
      </c>
      <c r="D37" s="141">
        <v>4709</v>
      </c>
      <c r="E37" s="141">
        <v>22389</v>
      </c>
      <c r="F37" s="141">
        <v>28071</v>
      </c>
      <c r="G37" s="141">
        <v>17535</v>
      </c>
      <c r="H37" s="141">
        <v>10536</v>
      </c>
      <c r="I37" s="141">
        <v>10817</v>
      </c>
      <c r="J37" s="141">
        <v>51432</v>
      </c>
      <c r="K37" s="141">
        <v>58016</v>
      </c>
      <c r="L37" s="141">
        <v>0</v>
      </c>
      <c r="M37" s="141">
        <v>0</v>
      </c>
      <c r="N37" s="141">
        <v>0</v>
      </c>
      <c r="O37" s="141">
        <v>0</v>
      </c>
      <c r="P37" s="141">
        <v>68552</v>
      </c>
    </row>
    <row r="38" spans="1:16" ht="12.75">
      <c r="A38" s="141">
        <v>10</v>
      </c>
      <c r="B38" s="141">
        <v>1999</v>
      </c>
      <c r="C38" s="141" t="s">
        <v>558</v>
      </c>
      <c r="D38" s="141">
        <v>39596</v>
      </c>
      <c r="E38" s="141">
        <v>121458</v>
      </c>
      <c r="F38" s="141">
        <v>137078</v>
      </c>
      <c r="G38" s="141">
        <v>150613</v>
      </c>
      <c r="H38" s="141">
        <v>-13535</v>
      </c>
      <c r="I38" s="141">
        <v>9929</v>
      </c>
      <c r="J38" s="141">
        <v>41177</v>
      </c>
      <c r="K38" s="141">
        <v>54815</v>
      </c>
      <c r="L38" s="141">
        <v>0</v>
      </c>
      <c r="M38" s="141">
        <v>0</v>
      </c>
      <c r="N38" s="141">
        <v>0</v>
      </c>
      <c r="O38" s="141">
        <v>0</v>
      </c>
      <c r="P38" s="141">
        <v>41280</v>
      </c>
    </row>
    <row r="39" spans="1:16" ht="12.75">
      <c r="A39" s="141">
        <v>10</v>
      </c>
      <c r="B39" s="141">
        <v>1999</v>
      </c>
      <c r="C39" s="141" t="s">
        <v>559</v>
      </c>
      <c r="D39" s="141">
        <v>8097</v>
      </c>
      <c r="E39" s="141">
        <v>24764</v>
      </c>
      <c r="F39" s="141">
        <v>16531</v>
      </c>
      <c r="G39" s="141">
        <v>21618</v>
      </c>
      <c r="H39" s="141">
        <v>-5087</v>
      </c>
      <c r="I39" s="141">
        <v>118</v>
      </c>
      <c r="J39" s="141">
        <v>353</v>
      </c>
      <c r="K39" s="141">
        <v>256</v>
      </c>
      <c r="L39" s="141">
        <v>0</v>
      </c>
      <c r="M39" s="141">
        <v>0</v>
      </c>
      <c r="N39" s="141">
        <v>0</v>
      </c>
      <c r="O39" s="141">
        <v>0</v>
      </c>
      <c r="P39" s="141">
        <v>-4831</v>
      </c>
    </row>
    <row r="40" spans="1:16" ht="12.75">
      <c r="A40" s="141">
        <v>10</v>
      </c>
      <c r="B40" s="141">
        <v>1999</v>
      </c>
      <c r="C40" s="141" t="s">
        <v>560</v>
      </c>
      <c r="D40" s="141">
        <v>48335</v>
      </c>
      <c r="E40" s="141">
        <v>114465</v>
      </c>
      <c r="F40" s="141">
        <v>98096</v>
      </c>
      <c r="G40" s="141">
        <v>74174</v>
      </c>
      <c r="H40" s="141">
        <v>23922</v>
      </c>
      <c r="I40" s="141">
        <v>15123</v>
      </c>
      <c r="J40" s="141">
        <v>53561</v>
      </c>
      <c r="K40" s="141">
        <v>41938</v>
      </c>
      <c r="L40" s="141">
        <v>277510</v>
      </c>
      <c r="M40" s="141">
        <v>154855</v>
      </c>
      <c r="N40" s="141">
        <v>0</v>
      </c>
      <c r="O40" s="141">
        <v>154855</v>
      </c>
      <c r="P40" s="141">
        <v>220715</v>
      </c>
    </row>
    <row r="41" spans="1:16" ht="12.75">
      <c r="A41" s="141">
        <v>10</v>
      </c>
      <c r="B41" s="141">
        <v>1999</v>
      </c>
      <c r="C41" s="141" t="s">
        <v>561</v>
      </c>
      <c r="D41" s="141">
        <v>2317384</v>
      </c>
      <c r="E41" s="141">
        <v>5635221</v>
      </c>
      <c r="F41" s="141">
        <v>6175865</v>
      </c>
      <c r="G41" s="141">
        <v>4965450</v>
      </c>
      <c r="H41" s="141">
        <v>1210415</v>
      </c>
      <c r="I41" s="141">
        <v>459479</v>
      </c>
      <c r="J41" s="141">
        <v>2303311</v>
      </c>
      <c r="K41" s="141">
        <v>2043809</v>
      </c>
      <c r="L41" s="141">
        <v>2683839</v>
      </c>
      <c r="M41" s="141">
        <v>721537</v>
      </c>
      <c r="N41" s="141">
        <v>0</v>
      </c>
      <c r="O41" s="141">
        <v>721537</v>
      </c>
      <c r="P41" s="141">
        <v>3975761</v>
      </c>
    </row>
    <row r="42" spans="1:16" ht="12.75">
      <c r="A42" s="141">
        <v>10</v>
      </c>
      <c r="B42" s="141">
        <v>1999</v>
      </c>
      <c r="C42" s="141" t="s">
        <v>562</v>
      </c>
      <c r="D42" s="141">
        <v>50223</v>
      </c>
      <c r="E42" s="141">
        <v>182222</v>
      </c>
      <c r="F42" s="141">
        <v>168418</v>
      </c>
      <c r="G42" s="141">
        <v>117131</v>
      </c>
      <c r="H42" s="141">
        <v>51287</v>
      </c>
      <c r="I42" s="141">
        <v>0</v>
      </c>
      <c r="J42" s="141">
        <v>0</v>
      </c>
      <c r="K42" s="141">
        <v>0</v>
      </c>
      <c r="L42" s="141">
        <v>0</v>
      </c>
      <c r="M42" s="141">
        <v>0</v>
      </c>
      <c r="N42" s="141">
        <v>0</v>
      </c>
      <c r="O42" s="141">
        <v>0</v>
      </c>
      <c r="P42" s="141">
        <v>51287</v>
      </c>
    </row>
    <row r="43" spans="1:16" ht="12.75">
      <c r="A43" s="141">
        <v>10</v>
      </c>
      <c r="B43" s="141">
        <v>1999</v>
      </c>
      <c r="C43" s="141" t="s">
        <v>563</v>
      </c>
      <c r="D43" s="141">
        <v>15183267</v>
      </c>
      <c r="E43" s="141">
        <v>81883879</v>
      </c>
      <c r="F43" s="141">
        <v>57019610</v>
      </c>
      <c r="G43" s="141">
        <v>45099732</v>
      </c>
      <c r="H43" s="141">
        <v>11919878</v>
      </c>
      <c r="I43" s="141">
        <v>1067908</v>
      </c>
      <c r="J43" s="141">
        <v>4385436</v>
      </c>
      <c r="K43" s="141">
        <v>2412539</v>
      </c>
      <c r="L43" s="141">
        <v>860341</v>
      </c>
      <c r="M43" s="141">
        <v>66325</v>
      </c>
      <c r="N43" s="141">
        <v>0</v>
      </c>
      <c r="O43" s="141">
        <v>66325</v>
      </c>
      <c r="P43" s="141">
        <v>14398742</v>
      </c>
    </row>
    <row r="44" spans="1:16" ht="12.75">
      <c r="A44" s="141">
        <v>10</v>
      </c>
      <c r="B44" s="141">
        <v>1999</v>
      </c>
      <c r="C44" s="141" t="s">
        <v>564</v>
      </c>
      <c r="D44" s="141">
        <v>2030</v>
      </c>
      <c r="E44" s="141">
        <v>11184</v>
      </c>
      <c r="F44" s="141">
        <v>12297</v>
      </c>
      <c r="G44" s="141">
        <v>5277</v>
      </c>
      <c r="H44" s="141">
        <v>7020</v>
      </c>
      <c r="I44" s="141">
        <v>0</v>
      </c>
      <c r="J44" s="141">
        <v>0</v>
      </c>
      <c r="K44" s="141">
        <v>0</v>
      </c>
      <c r="L44" s="141">
        <v>0</v>
      </c>
      <c r="M44" s="141">
        <v>0</v>
      </c>
      <c r="N44" s="141">
        <v>0</v>
      </c>
      <c r="O44" s="141">
        <v>0</v>
      </c>
      <c r="P44" s="141">
        <v>7020</v>
      </c>
    </row>
    <row r="45" spans="1:16" ht="12.75">
      <c r="A45" s="141">
        <v>10</v>
      </c>
      <c r="B45" s="141">
        <v>1999</v>
      </c>
      <c r="C45" s="141" t="s">
        <v>565</v>
      </c>
      <c r="D45" s="141">
        <v>638298</v>
      </c>
      <c r="E45" s="141">
        <v>3724081</v>
      </c>
      <c r="F45" s="141">
        <v>4650118</v>
      </c>
      <c r="G45" s="141">
        <v>3130538</v>
      </c>
      <c r="H45" s="141">
        <v>1519580</v>
      </c>
      <c r="I45" s="141">
        <v>131366</v>
      </c>
      <c r="J45" s="141">
        <v>808686</v>
      </c>
      <c r="K45" s="141">
        <v>694532</v>
      </c>
      <c r="L45" s="141">
        <v>1260946</v>
      </c>
      <c r="M45" s="141">
        <v>238619</v>
      </c>
      <c r="N45" s="141">
        <v>0</v>
      </c>
      <c r="O45" s="141">
        <v>238619</v>
      </c>
      <c r="P45" s="141">
        <v>2452731</v>
      </c>
    </row>
    <row r="46" spans="1:16" ht="12.75">
      <c r="A46" s="141">
        <v>10</v>
      </c>
      <c r="B46" s="141">
        <v>1999</v>
      </c>
      <c r="C46" s="141" t="s">
        <v>566</v>
      </c>
      <c r="D46" s="141">
        <v>284289</v>
      </c>
      <c r="E46" s="141">
        <v>1006448</v>
      </c>
      <c r="F46" s="141">
        <v>1062487</v>
      </c>
      <c r="G46" s="141">
        <v>432109</v>
      </c>
      <c r="H46" s="141">
        <v>630378</v>
      </c>
      <c r="I46" s="141">
        <v>96876</v>
      </c>
      <c r="J46" s="141">
        <v>386124</v>
      </c>
      <c r="K46" s="141">
        <v>163330</v>
      </c>
      <c r="L46" s="141">
        <v>2713613</v>
      </c>
      <c r="M46" s="141">
        <v>814084</v>
      </c>
      <c r="N46" s="141">
        <v>0</v>
      </c>
      <c r="O46" s="141">
        <v>814084</v>
      </c>
      <c r="P46" s="141">
        <v>1607792</v>
      </c>
    </row>
    <row r="47" spans="1:16" ht="12.75">
      <c r="A47" s="141">
        <v>10</v>
      </c>
      <c r="B47" s="141">
        <v>1999</v>
      </c>
      <c r="C47" s="141" t="s">
        <v>567</v>
      </c>
      <c r="D47" s="141">
        <v>368448</v>
      </c>
      <c r="E47" s="141">
        <v>1865809</v>
      </c>
      <c r="F47" s="141">
        <v>987839</v>
      </c>
      <c r="G47" s="141">
        <v>696912</v>
      </c>
      <c r="H47" s="141">
        <v>290927</v>
      </c>
      <c r="I47" s="141">
        <v>57169</v>
      </c>
      <c r="J47" s="141">
        <v>299308</v>
      </c>
      <c r="K47" s="141">
        <v>124546</v>
      </c>
      <c r="L47" s="141">
        <v>217068</v>
      </c>
      <c r="M47" s="141">
        <v>62692</v>
      </c>
      <c r="N47" s="141">
        <v>0</v>
      </c>
      <c r="O47" s="141">
        <v>62692</v>
      </c>
      <c r="P47" s="141">
        <v>478165</v>
      </c>
    </row>
    <row r="48" spans="1:16" ht="12.75">
      <c r="A48" s="141">
        <v>10</v>
      </c>
      <c r="B48" s="141">
        <v>1999</v>
      </c>
      <c r="C48" s="141" t="s">
        <v>568</v>
      </c>
      <c r="D48" s="141">
        <v>2505625</v>
      </c>
      <c r="E48" s="141">
        <v>10584075</v>
      </c>
      <c r="F48" s="141">
        <v>9542179</v>
      </c>
      <c r="G48" s="141">
        <v>4478164</v>
      </c>
      <c r="H48" s="141">
        <v>5064015</v>
      </c>
      <c r="I48" s="141">
        <v>743381</v>
      </c>
      <c r="J48" s="141">
        <v>3693253</v>
      </c>
      <c r="K48" s="141">
        <v>1600595</v>
      </c>
      <c r="L48" s="141">
        <v>1003520</v>
      </c>
      <c r="M48" s="141">
        <v>270950</v>
      </c>
      <c r="N48" s="141">
        <v>0</v>
      </c>
      <c r="O48" s="141">
        <v>270950</v>
      </c>
      <c r="P48" s="141">
        <v>6935560</v>
      </c>
    </row>
    <row r="49" spans="1:16" ht="12.75">
      <c r="A49" s="141">
        <v>10</v>
      </c>
      <c r="B49" s="141">
        <v>1999</v>
      </c>
      <c r="C49" s="141" t="s">
        <v>569</v>
      </c>
      <c r="D49" s="141">
        <v>1826807</v>
      </c>
      <c r="E49" s="141">
        <v>4592930</v>
      </c>
      <c r="F49" s="141">
        <v>3422713</v>
      </c>
      <c r="G49" s="141">
        <v>2250147</v>
      </c>
      <c r="H49" s="141">
        <v>1172566</v>
      </c>
      <c r="I49" s="141">
        <v>474843</v>
      </c>
      <c r="J49" s="141">
        <v>1215357</v>
      </c>
      <c r="K49" s="141">
        <v>631255</v>
      </c>
      <c r="L49" s="141">
        <v>2309200</v>
      </c>
      <c r="M49" s="141">
        <v>519383</v>
      </c>
      <c r="N49" s="141">
        <v>0</v>
      </c>
      <c r="O49" s="141">
        <v>519383</v>
      </c>
      <c r="P49" s="141">
        <v>2323204</v>
      </c>
    </row>
    <row r="50" spans="1:16" ht="12.75">
      <c r="A50" s="141">
        <v>10</v>
      </c>
      <c r="B50" s="141">
        <v>1999</v>
      </c>
      <c r="C50" s="141" t="s">
        <v>570</v>
      </c>
      <c r="D50" s="141">
        <v>163</v>
      </c>
      <c r="E50" s="141">
        <v>612</v>
      </c>
      <c r="F50" s="141">
        <v>1045</v>
      </c>
      <c r="G50" s="141">
        <v>690</v>
      </c>
      <c r="H50" s="141">
        <v>355</v>
      </c>
      <c r="I50" s="141">
        <v>0</v>
      </c>
      <c r="J50" s="141">
        <v>0</v>
      </c>
      <c r="K50" s="141">
        <v>0</v>
      </c>
      <c r="L50" s="141">
        <v>0</v>
      </c>
      <c r="M50" s="141">
        <v>0</v>
      </c>
      <c r="N50" s="141">
        <v>0</v>
      </c>
      <c r="O50" s="141">
        <v>0</v>
      </c>
      <c r="P50" s="141">
        <v>355</v>
      </c>
    </row>
    <row r="51" spans="1:16" ht="12.75">
      <c r="A51" s="141">
        <v>10</v>
      </c>
      <c r="B51" s="141">
        <v>1999</v>
      </c>
      <c r="C51" s="141" t="s">
        <v>571</v>
      </c>
      <c r="D51" s="141">
        <v>2553677</v>
      </c>
      <c r="E51" s="141">
        <v>12475100</v>
      </c>
      <c r="F51" s="141">
        <v>11113622</v>
      </c>
      <c r="G51" s="141">
        <v>6890465</v>
      </c>
      <c r="H51" s="141">
        <v>4223157</v>
      </c>
      <c r="I51" s="141">
        <v>386881</v>
      </c>
      <c r="J51" s="141">
        <v>1918338</v>
      </c>
      <c r="K51" s="141">
        <v>1055086</v>
      </c>
      <c r="L51" s="141">
        <v>653867</v>
      </c>
      <c r="M51" s="141">
        <v>201006</v>
      </c>
      <c r="N51" s="141">
        <v>0</v>
      </c>
      <c r="O51" s="141">
        <v>201006</v>
      </c>
      <c r="P51" s="141">
        <v>5479249</v>
      </c>
    </row>
    <row r="52" spans="1:16" ht="12.75">
      <c r="A52" s="141">
        <v>10</v>
      </c>
      <c r="B52" s="141">
        <v>1999</v>
      </c>
      <c r="C52" s="141" t="s">
        <v>572</v>
      </c>
      <c r="D52" s="141">
        <v>14450</v>
      </c>
      <c r="E52" s="141">
        <v>63959</v>
      </c>
      <c r="F52" s="141">
        <v>49286</v>
      </c>
      <c r="G52" s="141">
        <v>17416</v>
      </c>
      <c r="H52" s="141">
        <v>31870</v>
      </c>
      <c r="I52" s="141">
        <v>0</v>
      </c>
      <c r="J52" s="141">
        <v>0</v>
      </c>
      <c r="K52" s="141">
        <v>0</v>
      </c>
      <c r="L52" s="141">
        <v>0</v>
      </c>
      <c r="M52" s="141">
        <v>0</v>
      </c>
      <c r="N52" s="141">
        <v>0</v>
      </c>
      <c r="O52" s="141">
        <v>0</v>
      </c>
      <c r="P52" s="141">
        <v>31870</v>
      </c>
    </row>
    <row r="53" spans="1:16" ht="12.75">
      <c r="A53" s="141">
        <v>10</v>
      </c>
      <c r="B53" s="141">
        <v>1999</v>
      </c>
      <c r="C53" s="141" t="s">
        <v>573</v>
      </c>
      <c r="D53" s="141">
        <v>278898</v>
      </c>
      <c r="E53" s="141">
        <v>1477824</v>
      </c>
      <c r="F53" s="141">
        <v>1661725</v>
      </c>
      <c r="G53" s="141">
        <v>735210</v>
      </c>
      <c r="H53" s="141">
        <v>926515</v>
      </c>
      <c r="I53" s="141">
        <v>521671</v>
      </c>
      <c r="J53" s="141">
        <v>2765941</v>
      </c>
      <c r="K53" s="141">
        <v>1382971</v>
      </c>
      <c r="L53" s="141">
        <v>1463751</v>
      </c>
      <c r="M53" s="141">
        <v>411274</v>
      </c>
      <c r="N53" s="141">
        <v>0</v>
      </c>
      <c r="O53" s="141">
        <v>411274</v>
      </c>
      <c r="P53" s="141">
        <v>2720760</v>
      </c>
    </row>
    <row r="54" spans="1:16" ht="12.75">
      <c r="A54" s="141">
        <v>10</v>
      </c>
      <c r="B54" s="141">
        <v>1999</v>
      </c>
      <c r="C54" s="141" t="s">
        <v>574</v>
      </c>
      <c r="D54" s="141">
        <v>34607</v>
      </c>
      <c r="E54" s="141">
        <v>247233</v>
      </c>
      <c r="F54" s="141">
        <v>252103</v>
      </c>
      <c r="G54" s="141">
        <v>62572</v>
      </c>
      <c r="H54" s="141">
        <v>189531</v>
      </c>
      <c r="I54" s="141">
        <v>0</v>
      </c>
      <c r="J54" s="141">
        <v>0</v>
      </c>
      <c r="K54" s="141">
        <v>0</v>
      </c>
      <c r="L54" s="141">
        <v>0</v>
      </c>
      <c r="M54" s="141">
        <v>0</v>
      </c>
      <c r="N54" s="141">
        <v>0</v>
      </c>
      <c r="O54" s="141">
        <v>0</v>
      </c>
      <c r="P54" s="141">
        <v>189531</v>
      </c>
    </row>
    <row r="55" spans="1:16" ht="12.75">
      <c r="A55" s="141">
        <v>10</v>
      </c>
      <c r="B55" s="141">
        <v>1999</v>
      </c>
      <c r="C55" s="141" t="s">
        <v>575</v>
      </c>
      <c r="D55" s="141">
        <v>7634</v>
      </c>
      <c r="E55" s="141">
        <v>27125</v>
      </c>
      <c r="F55" s="141">
        <v>49184</v>
      </c>
      <c r="G55" s="141">
        <v>13827</v>
      </c>
      <c r="H55" s="141">
        <v>35357</v>
      </c>
      <c r="I55" s="141">
        <v>31</v>
      </c>
      <c r="J55" s="141">
        <v>179</v>
      </c>
      <c r="K55" s="141">
        <v>192</v>
      </c>
      <c r="L55" s="141">
        <v>0</v>
      </c>
      <c r="M55" s="141">
        <v>0</v>
      </c>
      <c r="N55" s="141">
        <v>0</v>
      </c>
      <c r="O55" s="141">
        <v>0</v>
      </c>
      <c r="P55" s="141">
        <v>35549</v>
      </c>
    </row>
    <row r="56" spans="1:16" ht="12.75">
      <c r="A56" s="141">
        <v>10</v>
      </c>
      <c r="B56" s="141">
        <v>1999</v>
      </c>
      <c r="C56" s="141" t="s">
        <v>576</v>
      </c>
      <c r="D56" s="141">
        <v>101906</v>
      </c>
      <c r="E56" s="141">
        <v>381983</v>
      </c>
      <c r="F56" s="141">
        <v>349584</v>
      </c>
      <c r="G56" s="141">
        <v>155502</v>
      </c>
      <c r="H56" s="141">
        <v>194082</v>
      </c>
      <c r="I56" s="141">
        <v>76503</v>
      </c>
      <c r="J56" s="141">
        <v>324002</v>
      </c>
      <c r="K56" s="141">
        <v>130810</v>
      </c>
      <c r="L56" s="141">
        <v>377976</v>
      </c>
      <c r="M56" s="141">
        <v>132165</v>
      </c>
      <c r="N56" s="141">
        <v>0</v>
      </c>
      <c r="O56" s="141">
        <v>132165</v>
      </c>
      <c r="P56" s="141">
        <v>457057</v>
      </c>
    </row>
    <row r="57" spans="1:16" ht="12.75">
      <c r="A57" s="141">
        <v>10</v>
      </c>
      <c r="B57" s="141">
        <v>1999</v>
      </c>
      <c r="C57" s="141" t="s">
        <v>577</v>
      </c>
      <c r="D57" s="141">
        <v>110246</v>
      </c>
      <c r="E57" s="141">
        <v>528656</v>
      </c>
      <c r="F57" s="141">
        <v>401061</v>
      </c>
      <c r="G57" s="141">
        <v>396531</v>
      </c>
      <c r="H57" s="141">
        <v>4530</v>
      </c>
      <c r="I57" s="141">
        <v>51200</v>
      </c>
      <c r="J57" s="141">
        <v>247986</v>
      </c>
      <c r="K57" s="141">
        <v>186182</v>
      </c>
      <c r="L57" s="141">
        <v>822234</v>
      </c>
      <c r="M57" s="141">
        <v>246670</v>
      </c>
      <c r="N57" s="141">
        <v>0</v>
      </c>
      <c r="O57" s="141">
        <v>246670</v>
      </c>
      <c r="P57" s="141">
        <v>437382</v>
      </c>
    </row>
    <row r="58" spans="1:16" ht="12.75">
      <c r="A58" s="141">
        <v>10</v>
      </c>
      <c r="B58" s="141">
        <v>1999</v>
      </c>
      <c r="C58" s="141" t="s">
        <v>578</v>
      </c>
      <c r="D58" s="141">
        <v>11157</v>
      </c>
      <c r="E58" s="141">
        <v>41810</v>
      </c>
      <c r="F58" s="141">
        <v>51943</v>
      </c>
      <c r="G58" s="141">
        <v>27831</v>
      </c>
      <c r="H58" s="141">
        <v>24112</v>
      </c>
      <c r="I58" s="141">
        <v>0</v>
      </c>
      <c r="J58" s="141">
        <v>0</v>
      </c>
      <c r="K58" s="141">
        <v>0</v>
      </c>
      <c r="L58" s="141">
        <v>0</v>
      </c>
      <c r="M58" s="141">
        <v>0</v>
      </c>
      <c r="N58" s="141">
        <v>0</v>
      </c>
      <c r="O58" s="141">
        <v>0</v>
      </c>
      <c r="P58" s="141">
        <v>24112</v>
      </c>
    </row>
    <row r="59" spans="1:16" ht="12.75">
      <c r="A59" s="141">
        <v>10</v>
      </c>
      <c r="B59" s="141">
        <v>1999</v>
      </c>
      <c r="C59" s="141" t="s">
        <v>579</v>
      </c>
      <c r="D59" s="141">
        <v>89887</v>
      </c>
      <c r="E59" s="141">
        <v>307858</v>
      </c>
      <c r="F59" s="141">
        <v>468228</v>
      </c>
      <c r="G59" s="141">
        <v>173174</v>
      </c>
      <c r="H59" s="141">
        <v>295054</v>
      </c>
      <c r="I59" s="141">
        <v>4</v>
      </c>
      <c r="J59" s="141">
        <v>31</v>
      </c>
      <c r="K59" s="141">
        <v>15</v>
      </c>
      <c r="L59" s="141">
        <v>0</v>
      </c>
      <c r="M59" s="141">
        <v>0</v>
      </c>
      <c r="N59" s="141">
        <v>0</v>
      </c>
      <c r="O59" s="141">
        <v>0</v>
      </c>
      <c r="P59" s="141">
        <v>295069</v>
      </c>
    </row>
    <row r="60" spans="1:16" ht="12.75">
      <c r="A60" s="141">
        <v>10</v>
      </c>
      <c r="B60" s="141">
        <v>1999</v>
      </c>
      <c r="C60" s="141" t="s">
        <v>580</v>
      </c>
      <c r="D60" s="141">
        <v>2532901</v>
      </c>
      <c r="E60" s="141">
        <v>14922010</v>
      </c>
      <c r="F60" s="141">
        <v>23082661</v>
      </c>
      <c r="G60" s="141">
        <v>6239130</v>
      </c>
      <c r="H60" s="141">
        <v>16843531</v>
      </c>
      <c r="I60" s="141">
        <v>277612</v>
      </c>
      <c r="J60" s="141">
        <v>1807112</v>
      </c>
      <c r="K60" s="141">
        <v>764408</v>
      </c>
      <c r="L60" s="141">
        <v>1575908</v>
      </c>
      <c r="M60" s="141">
        <v>335525</v>
      </c>
      <c r="N60" s="141">
        <v>0</v>
      </c>
      <c r="O60" s="141">
        <v>335525</v>
      </c>
      <c r="P60" s="141">
        <v>17943464</v>
      </c>
    </row>
    <row r="61" spans="1:16" ht="12.75">
      <c r="A61" s="141">
        <v>10</v>
      </c>
      <c r="B61" s="141">
        <v>1999</v>
      </c>
      <c r="C61" s="141" t="s">
        <v>581</v>
      </c>
      <c r="D61" s="141">
        <v>17171</v>
      </c>
      <c r="E61" s="141">
        <v>63847</v>
      </c>
      <c r="F61" s="141">
        <v>84324</v>
      </c>
      <c r="G61" s="141">
        <v>20684</v>
      </c>
      <c r="H61" s="141">
        <v>63640</v>
      </c>
      <c r="I61" s="141">
        <v>0</v>
      </c>
      <c r="J61" s="141">
        <v>0</v>
      </c>
      <c r="K61" s="141">
        <v>0</v>
      </c>
      <c r="L61" s="141">
        <v>0</v>
      </c>
      <c r="M61" s="141">
        <v>0</v>
      </c>
      <c r="N61" s="141">
        <v>0</v>
      </c>
      <c r="O61" s="141">
        <v>0</v>
      </c>
      <c r="P61" s="141">
        <v>63640</v>
      </c>
    </row>
    <row r="62" spans="1:16" ht="12.75">
      <c r="A62" s="141">
        <v>10</v>
      </c>
      <c r="B62" s="141">
        <v>1999</v>
      </c>
      <c r="C62" s="141" t="s">
        <v>582</v>
      </c>
      <c r="D62" s="141">
        <v>22961</v>
      </c>
      <c r="E62" s="141">
        <v>97128</v>
      </c>
      <c r="F62" s="141">
        <v>78439</v>
      </c>
      <c r="G62" s="141">
        <v>32477</v>
      </c>
      <c r="H62" s="141">
        <v>45962</v>
      </c>
      <c r="I62" s="141">
        <v>0</v>
      </c>
      <c r="J62" s="141">
        <v>0</v>
      </c>
      <c r="K62" s="141">
        <v>0</v>
      </c>
      <c r="L62" s="141">
        <v>0</v>
      </c>
      <c r="M62" s="141">
        <v>0</v>
      </c>
      <c r="N62" s="141">
        <v>0</v>
      </c>
      <c r="O62" s="141">
        <v>0</v>
      </c>
      <c r="P62" s="141">
        <v>45962</v>
      </c>
    </row>
    <row r="63" spans="1:16" ht="12.75">
      <c r="A63" s="141">
        <v>10</v>
      </c>
      <c r="B63" s="141">
        <v>1999</v>
      </c>
      <c r="C63" s="141" t="s">
        <v>583</v>
      </c>
      <c r="D63" s="141">
        <v>10105</v>
      </c>
      <c r="E63" s="141">
        <v>44842</v>
      </c>
      <c r="F63" s="141">
        <v>52116</v>
      </c>
      <c r="G63" s="141">
        <v>27782</v>
      </c>
      <c r="H63" s="141">
        <v>24334</v>
      </c>
      <c r="I63" s="141">
        <v>0</v>
      </c>
      <c r="J63" s="141">
        <v>0</v>
      </c>
      <c r="K63" s="141">
        <v>0</v>
      </c>
      <c r="L63" s="141">
        <v>0</v>
      </c>
      <c r="M63" s="141">
        <v>0</v>
      </c>
      <c r="N63" s="141">
        <v>0</v>
      </c>
      <c r="O63" s="141">
        <v>0</v>
      </c>
      <c r="P63" s="141">
        <v>24334</v>
      </c>
    </row>
    <row r="64" spans="1:16" ht="12.75">
      <c r="A64" s="141">
        <v>10</v>
      </c>
      <c r="B64" s="141">
        <v>1999</v>
      </c>
      <c r="C64" s="141" t="s">
        <v>584</v>
      </c>
      <c r="D64" s="141">
        <v>9217771</v>
      </c>
      <c r="E64" s="141">
        <v>57602993</v>
      </c>
      <c r="F64" s="141">
        <v>32500221</v>
      </c>
      <c r="G64" s="141">
        <v>35604918</v>
      </c>
      <c r="H64" s="141">
        <v>-3104697</v>
      </c>
      <c r="I64" s="141">
        <v>1273683</v>
      </c>
      <c r="J64" s="141">
        <v>7005534</v>
      </c>
      <c r="K64" s="141">
        <v>4263117</v>
      </c>
      <c r="L64" s="141">
        <v>3366530</v>
      </c>
      <c r="M64" s="141">
        <v>504965</v>
      </c>
      <c r="N64" s="141">
        <v>0</v>
      </c>
      <c r="O64" s="141">
        <v>504965</v>
      </c>
      <c r="P64" s="141">
        <v>1663385</v>
      </c>
    </row>
    <row r="65" spans="1:16" ht="12.75">
      <c r="A65" s="141">
        <v>10</v>
      </c>
      <c r="B65" s="141">
        <v>1999</v>
      </c>
      <c r="C65" s="141" t="s">
        <v>585</v>
      </c>
      <c r="D65" s="141">
        <v>23089</v>
      </c>
      <c r="E65" s="141">
        <v>76281</v>
      </c>
      <c r="F65" s="141">
        <v>75135</v>
      </c>
      <c r="G65" s="141">
        <v>25459</v>
      </c>
      <c r="H65" s="141">
        <v>49676</v>
      </c>
      <c r="I65" s="141">
        <v>1716</v>
      </c>
      <c r="J65" s="141">
        <v>5149</v>
      </c>
      <c r="K65" s="141">
        <v>3738</v>
      </c>
      <c r="L65" s="141">
        <v>0</v>
      </c>
      <c r="M65" s="141">
        <v>0</v>
      </c>
      <c r="N65" s="141">
        <v>0</v>
      </c>
      <c r="O65" s="141">
        <v>0</v>
      </c>
      <c r="P65" s="141">
        <v>53414</v>
      </c>
    </row>
    <row r="66" spans="1:16" ht="12.75">
      <c r="A66" s="141">
        <v>10</v>
      </c>
      <c r="B66" s="141">
        <v>1999</v>
      </c>
      <c r="C66" s="141" t="s">
        <v>586</v>
      </c>
      <c r="D66" s="141">
        <v>150677</v>
      </c>
      <c r="E66" s="141">
        <v>474924</v>
      </c>
      <c r="F66" s="141">
        <v>338468</v>
      </c>
      <c r="G66" s="141">
        <v>432427</v>
      </c>
      <c r="H66" s="141">
        <v>-93959</v>
      </c>
      <c r="I66" s="141">
        <v>94645</v>
      </c>
      <c r="J66" s="141">
        <v>408348</v>
      </c>
      <c r="K66" s="141">
        <v>372005</v>
      </c>
      <c r="L66" s="141">
        <v>2772134</v>
      </c>
      <c r="M66" s="141">
        <v>830893</v>
      </c>
      <c r="N66" s="141">
        <v>0</v>
      </c>
      <c r="O66" s="141">
        <v>830893</v>
      </c>
      <c r="P66" s="141">
        <v>1108939</v>
      </c>
    </row>
    <row r="67" spans="1:16" ht="12.75">
      <c r="A67" s="141">
        <v>10</v>
      </c>
      <c r="B67" s="141">
        <v>1999</v>
      </c>
      <c r="C67" s="141" t="s">
        <v>587</v>
      </c>
      <c r="D67" s="141">
        <v>5847</v>
      </c>
      <c r="E67" s="141">
        <v>19621</v>
      </c>
      <c r="F67" s="141">
        <v>4436</v>
      </c>
      <c r="G67" s="141">
        <v>14659</v>
      </c>
      <c r="H67" s="141">
        <v>-10223</v>
      </c>
      <c r="I67" s="141">
        <v>0</v>
      </c>
      <c r="J67" s="141">
        <v>0</v>
      </c>
      <c r="K67" s="141">
        <v>0</v>
      </c>
      <c r="L67" s="141">
        <v>0</v>
      </c>
      <c r="M67" s="141">
        <v>0</v>
      </c>
      <c r="N67" s="141">
        <v>0</v>
      </c>
      <c r="O67" s="141">
        <v>0</v>
      </c>
      <c r="P67" s="141">
        <v>-10223</v>
      </c>
    </row>
    <row r="68" spans="1:16" ht="12.75">
      <c r="A68" s="141">
        <v>10</v>
      </c>
      <c r="B68" s="141">
        <v>1999</v>
      </c>
      <c r="C68" s="141" t="s">
        <v>588</v>
      </c>
      <c r="D68" s="141">
        <v>17634</v>
      </c>
      <c r="E68" s="141">
        <v>122256</v>
      </c>
      <c r="F68" s="141">
        <v>255548</v>
      </c>
      <c r="G68" s="141">
        <v>80508</v>
      </c>
      <c r="H68" s="141">
        <v>175040</v>
      </c>
      <c r="I68" s="141">
        <v>0</v>
      </c>
      <c r="J68" s="141">
        <v>0</v>
      </c>
      <c r="K68" s="141">
        <v>0</v>
      </c>
      <c r="L68" s="141">
        <v>0</v>
      </c>
      <c r="M68" s="141">
        <v>0</v>
      </c>
      <c r="N68" s="141">
        <v>0</v>
      </c>
      <c r="O68" s="141">
        <v>0</v>
      </c>
      <c r="P68" s="141">
        <v>175040</v>
      </c>
    </row>
    <row r="69" spans="1:16" ht="12.75">
      <c r="A69" s="141">
        <v>10</v>
      </c>
      <c r="B69" s="141">
        <v>1999</v>
      </c>
      <c r="C69" s="141" t="s">
        <v>589</v>
      </c>
      <c r="D69" s="141">
        <v>2409621</v>
      </c>
      <c r="E69" s="141">
        <v>8022115</v>
      </c>
      <c r="F69" s="141">
        <v>9945130</v>
      </c>
      <c r="G69" s="141">
        <v>4754411</v>
      </c>
      <c r="H69" s="141">
        <v>5190719</v>
      </c>
      <c r="I69" s="141">
        <v>102994</v>
      </c>
      <c r="J69" s="141">
        <v>616741</v>
      </c>
      <c r="K69" s="141">
        <v>364961</v>
      </c>
      <c r="L69" s="141">
        <v>71467</v>
      </c>
      <c r="M69" s="141">
        <v>17856</v>
      </c>
      <c r="N69" s="141">
        <v>0</v>
      </c>
      <c r="O69" s="141">
        <v>17856</v>
      </c>
      <c r="P69" s="141">
        <v>5573536</v>
      </c>
    </row>
    <row r="70" spans="1:16" ht="12.75">
      <c r="A70" s="141">
        <v>10</v>
      </c>
      <c r="B70" s="141">
        <v>1999</v>
      </c>
      <c r="C70" s="141" t="s">
        <v>590</v>
      </c>
      <c r="D70" s="141">
        <v>15566</v>
      </c>
      <c r="E70" s="141">
        <v>52127</v>
      </c>
      <c r="F70" s="141">
        <v>77065</v>
      </c>
      <c r="G70" s="141">
        <v>54772</v>
      </c>
      <c r="H70" s="141">
        <v>22293</v>
      </c>
      <c r="I70" s="141">
        <v>13</v>
      </c>
      <c r="J70" s="141">
        <v>58</v>
      </c>
      <c r="K70" s="141">
        <v>56</v>
      </c>
      <c r="L70" s="141">
        <v>0</v>
      </c>
      <c r="M70" s="141">
        <v>0</v>
      </c>
      <c r="N70" s="141">
        <v>0</v>
      </c>
      <c r="O70" s="141">
        <v>0</v>
      </c>
      <c r="P70" s="141">
        <v>22349</v>
      </c>
    </row>
    <row r="71" spans="1:16" ht="12.75">
      <c r="A71" s="141">
        <v>10</v>
      </c>
      <c r="B71" s="141">
        <v>1999</v>
      </c>
      <c r="C71" s="141" t="s">
        <v>591</v>
      </c>
      <c r="D71" s="141">
        <v>219308</v>
      </c>
      <c r="E71" s="141">
        <v>1214319</v>
      </c>
      <c r="F71" s="141">
        <v>859823</v>
      </c>
      <c r="G71" s="141">
        <v>718215</v>
      </c>
      <c r="H71" s="141">
        <v>141608</v>
      </c>
      <c r="I71" s="141">
        <v>0</v>
      </c>
      <c r="J71" s="141">
        <v>0</v>
      </c>
      <c r="K71" s="141">
        <v>0</v>
      </c>
      <c r="L71" s="141">
        <v>0</v>
      </c>
      <c r="M71" s="141">
        <v>0</v>
      </c>
      <c r="N71" s="141">
        <v>0</v>
      </c>
      <c r="O71" s="141">
        <v>0</v>
      </c>
      <c r="P71" s="141">
        <v>141608</v>
      </c>
    </row>
    <row r="72" spans="1:16" ht="12.75">
      <c r="A72" s="141">
        <v>10</v>
      </c>
      <c r="B72" s="141">
        <v>1999</v>
      </c>
      <c r="C72" s="141" t="s">
        <v>592</v>
      </c>
      <c r="D72" s="141">
        <v>1214512</v>
      </c>
      <c r="E72" s="141">
        <v>4156840</v>
      </c>
      <c r="F72" s="141">
        <v>4759759</v>
      </c>
      <c r="G72" s="141">
        <v>4300420</v>
      </c>
      <c r="H72" s="141">
        <v>459339</v>
      </c>
      <c r="I72" s="141">
        <v>310587</v>
      </c>
      <c r="J72" s="141">
        <v>442281</v>
      </c>
      <c r="K72" s="141">
        <v>459622</v>
      </c>
      <c r="L72" s="141">
        <v>0</v>
      </c>
      <c r="M72" s="141">
        <v>0</v>
      </c>
      <c r="N72" s="141">
        <v>0</v>
      </c>
      <c r="O72" s="141">
        <v>0</v>
      </c>
      <c r="P72" s="141">
        <v>918961</v>
      </c>
    </row>
    <row r="73" spans="1:16" ht="12.75">
      <c r="A73" s="141">
        <v>10</v>
      </c>
      <c r="B73" s="141">
        <v>1999</v>
      </c>
      <c r="C73" s="141" t="s">
        <v>593</v>
      </c>
      <c r="D73" s="141">
        <v>13651842</v>
      </c>
      <c r="E73" s="141">
        <v>37064565</v>
      </c>
      <c r="F73" s="141">
        <v>32264037</v>
      </c>
      <c r="G73" s="141">
        <v>13044082</v>
      </c>
      <c r="H73" s="141">
        <v>19219955</v>
      </c>
      <c r="I73" s="141">
        <v>2756134</v>
      </c>
      <c r="J73" s="141">
        <v>11044165</v>
      </c>
      <c r="K73" s="141">
        <v>3865458</v>
      </c>
      <c r="L73" s="141">
        <v>40155</v>
      </c>
      <c r="M73" s="141">
        <v>13580</v>
      </c>
      <c r="N73" s="141">
        <v>0</v>
      </c>
      <c r="O73" s="141">
        <v>13580</v>
      </c>
      <c r="P73" s="141">
        <v>23098993</v>
      </c>
    </row>
    <row r="74" spans="1:16" ht="12.75">
      <c r="A74" s="141">
        <v>10</v>
      </c>
      <c r="B74" s="141">
        <v>1999</v>
      </c>
      <c r="C74" s="141" t="s">
        <v>594</v>
      </c>
      <c r="D74" s="141">
        <v>57153</v>
      </c>
      <c r="E74" s="141">
        <v>269829</v>
      </c>
      <c r="F74" s="141">
        <v>437224</v>
      </c>
      <c r="G74" s="141">
        <v>164662</v>
      </c>
      <c r="H74" s="141">
        <v>272562</v>
      </c>
      <c r="I74" s="141">
        <v>7757</v>
      </c>
      <c r="J74" s="141">
        <v>60047</v>
      </c>
      <c r="K74" s="141">
        <v>37222</v>
      </c>
      <c r="L74" s="141">
        <v>670569</v>
      </c>
      <c r="M74" s="141">
        <v>134114</v>
      </c>
      <c r="N74" s="141">
        <v>0</v>
      </c>
      <c r="O74" s="141">
        <v>134114</v>
      </c>
      <c r="P74" s="141">
        <v>443898</v>
      </c>
    </row>
    <row r="75" spans="1:16" ht="12.75">
      <c r="A75" s="141">
        <v>10</v>
      </c>
      <c r="B75" s="141">
        <v>1999</v>
      </c>
      <c r="C75" s="141" t="s">
        <v>595</v>
      </c>
      <c r="D75" s="141">
        <v>8618</v>
      </c>
      <c r="E75" s="141">
        <v>35287</v>
      </c>
      <c r="F75" s="141">
        <v>28616</v>
      </c>
      <c r="G75" s="141">
        <v>16635</v>
      </c>
      <c r="H75" s="141">
        <v>11981</v>
      </c>
      <c r="I75" s="141">
        <v>0</v>
      </c>
      <c r="J75" s="141">
        <v>0</v>
      </c>
      <c r="K75" s="141">
        <v>0</v>
      </c>
      <c r="L75" s="141">
        <v>0</v>
      </c>
      <c r="M75" s="141">
        <v>0</v>
      </c>
      <c r="N75" s="141">
        <v>0</v>
      </c>
      <c r="O75" s="141">
        <v>0</v>
      </c>
      <c r="P75" s="141">
        <v>11981</v>
      </c>
    </row>
    <row r="76" spans="1:16" ht="12.75">
      <c r="A76" s="141">
        <v>10</v>
      </c>
      <c r="B76" s="141">
        <v>1999</v>
      </c>
      <c r="C76" s="141" t="s">
        <v>596</v>
      </c>
      <c r="D76" s="141">
        <v>253210</v>
      </c>
      <c r="E76" s="141">
        <v>1094583</v>
      </c>
      <c r="F76" s="141">
        <v>1213737</v>
      </c>
      <c r="G76" s="141">
        <v>450216</v>
      </c>
      <c r="H76" s="141">
        <v>763521</v>
      </c>
      <c r="I76" s="141">
        <v>121717</v>
      </c>
      <c r="J76" s="141">
        <v>530951</v>
      </c>
      <c r="K76" s="141">
        <v>230335</v>
      </c>
      <c r="L76" s="141">
        <v>126772</v>
      </c>
      <c r="M76" s="141">
        <v>38032</v>
      </c>
      <c r="N76" s="141">
        <v>0</v>
      </c>
      <c r="O76" s="141">
        <v>38032</v>
      </c>
      <c r="P76" s="141">
        <v>1031888</v>
      </c>
    </row>
    <row r="77" spans="1:16" ht="12.75">
      <c r="A77" s="141">
        <v>10</v>
      </c>
      <c r="B77" s="141">
        <v>1999</v>
      </c>
      <c r="C77" s="141" t="s">
        <v>597</v>
      </c>
      <c r="D77" s="141">
        <v>1618</v>
      </c>
      <c r="E77" s="141">
        <v>8684</v>
      </c>
      <c r="F77" s="141">
        <v>10061</v>
      </c>
      <c r="G77" s="141">
        <v>7343</v>
      </c>
      <c r="H77" s="141">
        <v>2718</v>
      </c>
      <c r="I77" s="141">
        <v>0</v>
      </c>
      <c r="J77" s="141">
        <v>0</v>
      </c>
      <c r="K77" s="141">
        <v>0</v>
      </c>
      <c r="L77" s="141">
        <v>0</v>
      </c>
      <c r="M77" s="141">
        <v>0</v>
      </c>
      <c r="N77" s="141">
        <v>0</v>
      </c>
      <c r="O77" s="141">
        <v>0</v>
      </c>
      <c r="P77" s="141">
        <v>2718</v>
      </c>
    </row>
    <row r="78" spans="1:16" ht="12.75">
      <c r="A78" s="141">
        <v>10</v>
      </c>
      <c r="B78" s="141">
        <v>1999</v>
      </c>
      <c r="C78" s="141" t="s">
        <v>500</v>
      </c>
      <c r="D78" s="141">
        <v>202555</v>
      </c>
      <c r="E78" s="141">
        <v>1034041</v>
      </c>
      <c r="F78" s="141">
        <v>1158520</v>
      </c>
      <c r="G78" s="141">
        <v>465447</v>
      </c>
      <c r="H78" s="141">
        <v>693073</v>
      </c>
      <c r="I78" s="141">
        <v>110485</v>
      </c>
      <c r="J78" s="141">
        <v>579551</v>
      </c>
      <c r="K78" s="141">
        <v>267508</v>
      </c>
      <c r="L78" s="141">
        <v>15471</v>
      </c>
      <c r="M78" s="141">
        <v>3249</v>
      </c>
      <c r="N78" s="141">
        <v>0</v>
      </c>
      <c r="O78" s="141">
        <v>3249</v>
      </c>
      <c r="P78" s="141">
        <v>963830</v>
      </c>
    </row>
    <row r="79" spans="1:16" ht="12.75">
      <c r="A79" s="141">
        <v>10</v>
      </c>
      <c r="B79" s="141">
        <v>1999</v>
      </c>
      <c r="C79" s="141" t="s">
        <v>501</v>
      </c>
      <c r="D79" s="141">
        <v>1973889</v>
      </c>
      <c r="E79" s="141">
        <v>3378428</v>
      </c>
      <c r="F79" s="141">
        <v>4473568</v>
      </c>
      <c r="G79" s="141">
        <v>843351</v>
      </c>
      <c r="H79" s="141">
        <v>3630217</v>
      </c>
      <c r="I79" s="141">
        <v>55000</v>
      </c>
      <c r="J79" s="141">
        <v>272235</v>
      </c>
      <c r="K79" s="141">
        <v>67173</v>
      </c>
      <c r="L79" s="141">
        <v>538566</v>
      </c>
      <c r="M79" s="141">
        <v>166655</v>
      </c>
      <c r="N79" s="141">
        <v>0</v>
      </c>
      <c r="O79" s="141">
        <v>166655</v>
      </c>
      <c r="P79" s="141">
        <v>3864045</v>
      </c>
    </row>
    <row r="80" spans="1:16" ht="12.75">
      <c r="A80" s="141">
        <v>10</v>
      </c>
      <c r="B80" s="141">
        <v>1999</v>
      </c>
      <c r="C80" s="141" t="s">
        <v>502</v>
      </c>
      <c r="D80" s="141">
        <v>0</v>
      </c>
      <c r="E80" s="141">
        <v>0</v>
      </c>
      <c r="F80" s="141">
        <v>0</v>
      </c>
      <c r="G80" s="141">
        <v>0</v>
      </c>
      <c r="H80" s="141">
        <v>0</v>
      </c>
      <c r="I80" s="141">
        <v>0</v>
      </c>
      <c r="J80" s="141">
        <v>0</v>
      </c>
      <c r="K80" s="141">
        <v>0</v>
      </c>
      <c r="L80" s="141">
        <v>0</v>
      </c>
      <c r="M80" s="141">
        <v>0</v>
      </c>
      <c r="N80" s="141">
        <v>0</v>
      </c>
      <c r="O80" s="141">
        <v>0</v>
      </c>
      <c r="P80" s="141">
        <v>0</v>
      </c>
    </row>
    <row r="81" spans="1:16" ht="12.75">
      <c r="A81" s="141">
        <v>10</v>
      </c>
      <c r="B81" s="141">
        <v>1999</v>
      </c>
      <c r="C81" s="141" t="s">
        <v>503</v>
      </c>
      <c r="D81" s="141">
        <v>567645</v>
      </c>
      <c r="E81" s="141">
        <v>2219303</v>
      </c>
      <c r="F81" s="141">
        <v>1019717</v>
      </c>
      <c r="G81" s="141">
        <v>1004798</v>
      </c>
      <c r="H81" s="141">
        <v>14919</v>
      </c>
      <c r="I81" s="141">
        <v>8668</v>
      </c>
      <c r="J81" s="141">
        <v>28216</v>
      </c>
      <c r="K81" s="141">
        <v>12698</v>
      </c>
      <c r="L81" s="141">
        <v>0</v>
      </c>
      <c r="M81" s="141">
        <v>0</v>
      </c>
      <c r="N81" s="141">
        <v>0</v>
      </c>
      <c r="O81" s="141">
        <v>0</v>
      </c>
      <c r="P81" s="141">
        <v>27617</v>
      </c>
    </row>
    <row r="82" spans="1:16" ht="12.75">
      <c r="A82" s="141">
        <v>10</v>
      </c>
      <c r="B82" s="141">
        <v>1999</v>
      </c>
      <c r="C82" s="141" t="s">
        <v>504</v>
      </c>
      <c r="D82" s="141">
        <v>211616</v>
      </c>
      <c r="E82" s="141">
        <v>837384</v>
      </c>
      <c r="F82" s="141">
        <v>730064</v>
      </c>
      <c r="G82" s="141">
        <v>345492</v>
      </c>
      <c r="H82" s="141">
        <v>384572</v>
      </c>
      <c r="I82" s="141">
        <v>97752</v>
      </c>
      <c r="J82" s="141">
        <v>395922</v>
      </c>
      <c r="K82" s="141">
        <v>164988</v>
      </c>
      <c r="L82" s="141">
        <v>600695</v>
      </c>
      <c r="M82" s="141">
        <v>180162</v>
      </c>
      <c r="N82" s="141">
        <v>0</v>
      </c>
      <c r="O82" s="141">
        <v>180162</v>
      </c>
      <c r="P82" s="141">
        <v>729722</v>
      </c>
    </row>
    <row r="83" spans="1:16" ht="12.75">
      <c r="A83" s="141">
        <v>10</v>
      </c>
      <c r="B83" s="141">
        <v>1999</v>
      </c>
      <c r="C83" s="141" t="s">
        <v>505</v>
      </c>
      <c r="D83" s="141">
        <v>301340</v>
      </c>
      <c r="E83" s="141">
        <v>1139871</v>
      </c>
      <c r="F83" s="141">
        <v>1209313</v>
      </c>
      <c r="G83" s="141">
        <v>417605</v>
      </c>
      <c r="H83" s="141">
        <v>791708</v>
      </c>
      <c r="I83" s="141">
        <v>355573</v>
      </c>
      <c r="J83" s="141">
        <v>1376326</v>
      </c>
      <c r="K83" s="141">
        <v>510670</v>
      </c>
      <c r="L83" s="141">
        <v>11033</v>
      </c>
      <c r="M83" s="141">
        <v>3200</v>
      </c>
      <c r="N83" s="141">
        <v>0</v>
      </c>
      <c r="O83" s="141">
        <v>3200</v>
      </c>
      <c r="P83" s="141">
        <v>1305578</v>
      </c>
    </row>
    <row r="84" spans="1:16" ht="12.75">
      <c r="A84" s="141">
        <v>12</v>
      </c>
      <c r="B84" s="141">
        <v>1999</v>
      </c>
      <c r="C84" s="141" t="s">
        <v>506</v>
      </c>
      <c r="D84" s="141">
        <v>60956411</v>
      </c>
      <c r="E84" s="141">
        <v>265038911</v>
      </c>
      <c r="F84" s="141">
        <v>218272204</v>
      </c>
      <c r="G84" s="141">
        <v>141932546</v>
      </c>
      <c r="H84" s="141">
        <v>76339658</v>
      </c>
      <c r="I84" s="141">
        <v>10220094</v>
      </c>
      <c r="J84" s="141">
        <v>46163899</v>
      </c>
      <c r="K84" s="141">
        <v>23566413</v>
      </c>
      <c r="L84" s="141">
        <v>24911587</v>
      </c>
      <c r="M84" s="141">
        <v>6206966</v>
      </c>
      <c r="N84" s="141">
        <v>0</v>
      </c>
      <c r="O84" s="141">
        <v>6206966</v>
      </c>
      <c r="P84" s="141">
        <v>106113037</v>
      </c>
    </row>
    <row r="85" spans="1:16" ht="12.75">
      <c r="A85" s="141">
        <v>10</v>
      </c>
      <c r="B85" s="141">
        <v>1999</v>
      </c>
      <c r="C85" s="141" t="s">
        <v>507</v>
      </c>
      <c r="D85" s="141">
        <v>623001</v>
      </c>
      <c r="E85" s="141">
        <v>2683031</v>
      </c>
      <c r="F85" s="141">
        <v>2663527</v>
      </c>
      <c r="G85" s="141">
        <v>1534842</v>
      </c>
      <c r="H85" s="141">
        <v>1128685</v>
      </c>
      <c r="I85" s="141">
        <v>272229</v>
      </c>
      <c r="J85" s="141">
        <v>1319504</v>
      </c>
      <c r="K85" s="141">
        <v>772138</v>
      </c>
      <c r="L85" s="141">
        <v>22417</v>
      </c>
      <c r="M85" s="141">
        <v>5051</v>
      </c>
      <c r="N85" s="141">
        <v>0</v>
      </c>
      <c r="O85" s="141">
        <v>5051</v>
      </c>
      <c r="P85" s="141">
        <v>1905874</v>
      </c>
    </row>
    <row r="86" spans="1:16" ht="12.75">
      <c r="A86" s="141">
        <v>10</v>
      </c>
      <c r="B86" s="141">
        <v>1999</v>
      </c>
      <c r="C86" s="141" t="s">
        <v>508</v>
      </c>
      <c r="D86" s="141">
        <v>7178824</v>
      </c>
      <c r="E86" s="141">
        <v>43256739</v>
      </c>
      <c r="F86" s="141">
        <v>61957362</v>
      </c>
      <c r="G86" s="141">
        <v>38730942</v>
      </c>
      <c r="H86" s="141">
        <v>23226420</v>
      </c>
      <c r="I86" s="141">
        <v>901168</v>
      </c>
      <c r="J86" s="141">
        <v>8174942</v>
      </c>
      <c r="K86" s="141">
        <v>7152400</v>
      </c>
      <c r="L86" s="141">
        <v>2263546</v>
      </c>
      <c r="M86" s="141">
        <v>734011</v>
      </c>
      <c r="N86" s="141">
        <v>0</v>
      </c>
      <c r="O86" s="141">
        <v>734011</v>
      </c>
      <c r="P86" s="141">
        <v>31112831</v>
      </c>
    </row>
    <row r="87" spans="1:16" ht="12.75">
      <c r="A87" s="141">
        <v>10</v>
      </c>
      <c r="B87" s="141">
        <v>1999</v>
      </c>
      <c r="C87" s="141" t="s">
        <v>509</v>
      </c>
      <c r="D87" s="141">
        <v>72459</v>
      </c>
      <c r="E87" s="141">
        <v>1038646</v>
      </c>
      <c r="F87" s="141">
        <v>2094569</v>
      </c>
      <c r="G87" s="141">
        <v>1018825</v>
      </c>
      <c r="H87" s="141">
        <v>1075744</v>
      </c>
      <c r="I87" s="141">
        <v>51028</v>
      </c>
      <c r="J87" s="141">
        <v>735165</v>
      </c>
      <c r="K87" s="141">
        <v>735165</v>
      </c>
      <c r="L87" s="141">
        <v>3398391</v>
      </c>
      <c r="M87" s="141">
        <v>1189816</v>
      </c>
      <c r="N87" s="141">
        <v>0</v>
      </c>
      <c r="O87" s="141">
        <v>1189816</v>
      </c>
      <c r="P87" s="141">
        <v>3000725</v>
      </c>
    </row>
    <row r="88" spans="1:16" ht="12.75">
      <c r="A88" s="141">
        <v>10</v>
      </c>
      <c r="B88" s="141">
        <v>1999</v>
      </c>
      <c r="C88" s="141" t="s">
        <v>510</v>
      </c>
      <c r="D88" s="141">
        <v>9850232</v>
      </c>
      <c r="E88" s="141">
        <v>46774327</v>
      </c>
      <c r="F88" s="141">
        <v>26094657</v>
      </c>
      <c r="G88" s="141">
        <v>8633266</v>
      </c>
      <c r="H88" s="141">
        <v>17461391</v>
      </c>
      <c r="I88" s="141">
        <v>6194007</v>
      </c>
      <c r="J88" s="141">
        <v>40730999</v>
      </c>
      <c r="K88" s="141">
        <v>7236751</v>
      </c>
      <c r="L88" s="141">
        <v>4611812</v>
      </c>
      <c r="M88" s="141">
        <v>391989</v>
      </c>
      <c r="N88" s="141">
        <v>0</v>
      </c>
      <c r="O88" s="141">
        <v>391989</v>
      </c>
      <c r="P88" s="141">
        <v>25090131</v>
      </c>
    </row>
    <row r="89" spans="1:16" ht="12.75">
      <c r="A89" s="141">
        <v>10</v>
      </c>
      <c r="B89" s="141">
        <v>1999</v>
      </c>
      <c r="C89" s="141" t="s">
        <v>511</v>
      </c>
      <c r="D89" s="141">
        <v>1498970</v>
      </c>
      <c r="E89" s="141">
        <v>9030509</v>
      </c>
      <c r="F89" s="141">
        <v>4980574</v>
      </c>
      <c r="G89" s="141">
        <v>4755570</v>
      </c>
      <c r="H89" s="141">
        <v>225004</v>
      </c>
      <c r="I89" s="141">
        <v>293218</v>
      </c>
      <c r="J89" s="141">
        <v>1610038</v>
      </c>
      <c r="K89" s="141">
        <v>900126</v>
      </c>
      <c r="L89" s="141">
        <v>378170</v>
      </c>
      <c r="M89" s="141">
        <v>31969</v>
      </c>
      <c r="N89" s="141">
        <v>0</v>
      </c>
      <c r="O89" s="141">
        <v>31969</v>
      </c>
      <c r="P89" s="141">
        <v>1157099</v>
      </c>
    </row>
    <row r="90" spans="1:16" ht="12.75">
      <c r="A90" s="141">
        <v>10</v>
      </c>
      <c r="B90" s="141">
        <v>1999</v>
      </c>
      <c r="C90" s="141" t="s">
        <v>512</v>
      </c>
      <c r="D90" s="141">
        <v>2394628</v>
      </c>
      <c r="E90" s="141">
        <v>15645737</v>
      </c>
      <c r="F90" s="141">
        <v>11328653</v>
      </c>
      <c r="G90" s="141">
        <v>11839753</v>
      </c>
      <c r="H90" s="141">
        <v>-511100</v>
      </c>
      <c r="I90" s="141">
        <v>269199</v>
      </c>
      <c r="J90" s="141">
        <v>1826952</v>
      </c>
      <c r="K90" s="141">
        <v>1481201</v>
      </c>
      <c r="L90" s="141">
        <v>1677417</v>
      </c>
      <c r="M90" s="141">
        <v>152266</v>
      </c>
      <c r="N90" s="141">
        <v>0</v>
      </c>
      <c r="O90" s="141">
        <v>152266</v>
      </c>
      <c r="P90" s="141">
        <v>1122367</v>
      </c>
    </row>
    <row r="91" spans="1:16" ht="12.75">
      <c r="A91" s="141">
        <v>10</v>
      </c>
      <c r="B91" s="141">
        <v>1999</v>
      </c>
      <c r="C91" s="141" t="s">
        <v>513</v>
      </c>
      <c r="D91" s="141">
        <v>6737679</v>
      </c>
      <c r="E91" s="141">
        <v>19190350</v>
      </c>
      <c r="F91" s="141">
        <v>18429274</v>
      </c>
      <c r="G91" s="141">
        <v>14773216</v>
      </c>
      <c r="H91" s="141">
        <v>3656058</v>
      </c>
      <c r="I91" s="141">
        <v>639411</v>
      </c>
      <c r="J91" s="141">
        <v>4149695</v>
      </c>
      <c r="K91" s="141">
        <v>3247609</v>
      </c>
      <c r="L91" s="141">
        <v>1991512</v>
      </c>
      <c r="M91" s="141">
        <v>693023</v>
      </c>
      <c r="N91" s="141">
        <v>0</v>
      </c>
      <c r="O91" s="141">
        <v>693023</v>
      </c>
      <c r="P91" s="141">
        <v>7596690</v>
      </c>
    </row>
    <row r="92" spans="1:16" ht="12.75">
      <c r="A92" s="141">
        <v>10</v>
      </c>
      <c r="B92" s="141">
        <v>1999</v>
      </c>
      <c r="C92" s="141" t="s">
        <v>514</v>
      </c>
      <c r="D92" s="141">
        <v>284756</v>
      </c>
      <c r="E92" s="141">
        <v>1054279</v>
      </c>
      <c r="F92" s="141">
        <v>1031701</v>
      </c>
      <c r="G92" s="141">
        <v>675246</v>
      </c>
      <c r="H92" s="141">
        <v>356455</v>
      </c>
      <c r="I92" s="141">
        <v>93468</v>
      </c>
      <c r="J92" s="141">
        <v>429225</v>
      </c>
      <c r="K92" s="141">
        <v>274036</v>
      </c>
      <c r="L92" s="141">
        <v>1627158</v>
      </c>
      <c r="M92" s="141">
        <v>221175</v>
      </c>
      <c r="N92" s="141">
        <v>0</v>
      </c>
      <c r="O92" s="141">
        <v>221175</v>
      </c>
      <c r="P92" s="141">
        <v>851666</v>
      </c>
    </row>
    <row r="93" spans="1:16" ht="12.75">
      <c r="A93" s="141">
        <v>10</v>
      </c>
      <c r="B93" s="141">
        <v>1999</v>
      </c>
      <c r="C93" s="141" t="s">
        <v>515</v>
      </c>
      <c r="D93" s="141">
        <v>171900</v>
      </c>
      <c r="E93" s="141">
        <v>820654</v>
      </c>
      <c r="F93" s="141">
        <v>1055407</v>
      </c>
      <c r="G93" s="141">
        <v>807919</v>
      </c>
      <c r="H93" s="141">
        <v>247488</v>
      </c>
      <c r="I93" s="141">
        <v>102949</v>
      </c>
      <c r="J93" s="141">
        <v>556719</v>
      </c>
      <c r="K93" s="141">
        <v>556851</v>
      </c>
      <c r="L93" s="141">
        <v>2028502</v>
      </c>
      <c r="M93" s="141">
        <v>216458</v>
      </c>
      <c r="N93" s="141">
        <v>0</v>
      </c>
      <c r="O93" s="141">
        <v>216458</v>
      </c>
      <c r="P93" s="141">
        <v>1020797</v>
      </c>
    </row>
    <row r="94" spans="1:16" ht="12.75">
      <c r="A94" s="141">
        <v>10</v>
      </c>
      <c r="B94" s="141">
        <v>1999</v>
      </c>
      <c r="C94" s="141" t="s">
        <v>516</v>
      </c>
      <c r="D94" s="141">
        <v>11958210</v>
      </c>
      <c r="E94" s="141">
        <v>44763840</v>
      </c>
      <c r="F94" s="141">
        <v>32084663</v>
      </c>
      <c r="G94" s="141">
        <v>32701345</v>
      </c>
      <c r="H94" s="141">
        <v>-616682</v>
      </c>
      <c r="I94" s="141">
        <v>3575820</v>
      </c>
      <c r="J94" s="141">
        <v>16245678</v>
      </c>
      <c r="K94" s="141">
        <v>12692935</v>
      </c>
      <c r="L94" s="141">
        <v>8056067</v>
      </c>
      <c r="M94" s="141">
        <v>1244058</v>
      </c>
      <c r="N94" s="141">
        <v>0</v>
      </c>
      <c r="O94" s="141">
        <v>1244058</v>
      </c>
      <c r="P94" s="141">
        <v>13320311</v>
      </c>
    </row>
    <row r="95" spans="1:16" ht="12.75">
      <c r="A95" s="141">
        <v>10</v>
      </c>
      <c r="B95" s="141">
        <v>1999</v>
      </c>
      <c r="C95" s="141" t="s">
        <v>517</v>
      </c>
      <c r="D95" s="141">
        <v>695336</v>
      </c>
      <c r="E95" s="141">
        <v>3379981</v>
      </c>
      <c r="F95" s="141">
        <v>6655086</v>
      </c>
      <c r="G95" s="141">
        <v>2366616</v>
      </c>
      <c r="H95" s="141">
        <v>4288470</v>
      </c>
      <c r="I95" s="141">
        <v>186130</v>
      </c>
      <c r="J95" s="141">
        <v>1166804</v>
      </c>
      <c r="K95" s="141">
        <v>822596</v>
      </c>
      <c r="L95" s="141">
        <v>1824653</v>
      </c>
      <c r="M95" s="141">
        <v>513403</v>
      </c>
      <c r="N95" s="141">
        <v>0</v>
      </c>
      <c r="O95" s="141">
        <v>513403</v>
      </c>
      <c r="P95" s="141">
        <v>5624469</v>
      </c>
    </row>
    <row r="96" spans="1:16" ht="12.75">
      <c r="A96" s="141">
        <v>10</v>
      </c>
      <c r="B96" s="141">
        <v>1999</v>
      </c>
      <c r="C96" s="141" t="s">
        <v>518</v>
      </c>
      <c r="D96" s="141">
        <v>5044746</v>
      </c>
      <c r="E96" s="141">
        <v>13617910</v>
      </c>
      <c r="F96" s="141">
        <v>11675799</v>
      </c>
      <c r="G96" s="141">
        <v>11172950</v>
      </c>
      <c r="H96" s="141">
        <v>502849</v>
      </c>
      <c r="I96" s="141">
        <v>3400093</v>
      </c>
      <c r="J96" s="141">
        <v>14214483</v>
      </c>
      <c r="K96" s="141">
        <v>11700895</v>
      </c>
      <c r="L96" s="141">
        <v>5705597</v>
      </c>
      <c r="M96" s="141">
        <v>506301</v>
      </c>
      <c r="N96" s="141">
        <v>0</v>
      </c>
      <c r="O96" s="141">
        <v>506301</v>
      </c>
      <c r="P96" s="141">
        <v>12710045</v>
      </c>
    </row>
    <row r="97" spans="1:16" ht="12.75">
      <c r="A97" s="141">
        <v>10</v>
      </c>
      <c r="B97" s="141">
        <v>1999</v>
      </c>
      <c r="C97" s="141" t="s">
        <v>519</v>
      </c>
      <c r="D97" s="141">
        <v>398467</v>
      </c>
      <c r="E97" s="141">
        <v>2823404</v>
      </c>
      <c r="F97" s="141">
        <v>2619403</v>
      </c>
      <c r="G97" s="141">
        <v>2091804</v>
      </c>
      <c r="H97" s="141">
        <v>527599</v>
      </c>
      <c r="I97" s="141">
        <v>45919</v>
      </c>
      <c r="J97" s="141">
        <v>327459</v>
      </c>
      <c r="K97" s="141">
        <v>245595</v>
      </c>
      <c r="L97" s="141">
        <v>2090912</v>
      </c>
      <c r="M97" s="141">
        <v>279298</v>
      </c>
      <c r="N97" s="141">
        <v>0</v>
      </c>
      <c r="O97" s="141">
        <v>279298</v>
      </c>
      <c r="P97" s="141">
        <v>1052492</v>
      </c>
    </row>
    <row r="98" spans="1:16" ht="12.75">
      <c r="A98" s="141">
        <v>12</v>
      </c>
      <c r="B98" s="141">
        <v>1999</v>
      </c>
      <c r="C98" s="141" t="s">
        <v>520</v>
      </c>
      <c r="D98" s="141">
        <v>46909208</v>
      </c>
      <c r="E98" s="141">
        <v>204079407</v>
      </c>
      <c r="F98" s="141">
        <v>182670675</v>
      </c>
      <c r="G98" s="141">
        <v>131102294</v>
      </c>
      <c r="H98" s="141">
        <v>51568381</v>
      </c>
      <c r="I98" s="141">
        <v>16024639</v>
      </c>
      <c r="J98" s="141">
        <v>91487663</v>
      </c>
      <c r="K98" s="141">
        <v>47818298</v>
      </c>
      <c r="L98" s="141">
        <v>35676154</v>
      </c>
      <c r="M98" s="141">
        <v>6178818</v>
      </c>
      <c r="N98" s="141">
        <v>0</v>
      </c>
      <c r="O98" s="141">
        <v>6178818</v>
      </c>
      <c r="P98" s="141">
        <v>105565497</v>
      </c>
    </row>
    <row r="99" spans="1:16" ht="12.75">
      <c r="A99" s="141">
        <v>10</v>
      </c>
      <c r="B99" s="141">
        <v>1999</v>
      </c>
      <c r="C99" s="141" t="s">
        <v>521</v>
      </c>
      <c r="D99" s="141">
        <v>280522</v>
      </c>
      <c r="E99" s="141">
        <v>1121315</v>
      </c>
      <c r="F99" s="141">
        <v>838472</v>
      </c>
      <c r="G99" s="141">
        <v>455556</v>
      </c>
      <c r="H99" s="141">
        <v>382916</v>
      </c>
      <c r="I99" s="141">
        <v>115204</v>
      </c>
      <c r="J99" s="141">
        <v>522035</v>
      </c>
      <c r="K99" s="141">
        <v>211424</v>
      </c>
      <c r="L99" s="141">
        <v>0</v>
      </c>
      <c r="M99" s="141">
        <v>0</v>
      </c>
      <c r="N99" s="141">
        <v>0</v>
      </c>
      <c r="O99" s="141">
        <v>0</v>
      </c>
      <c r="P99" s="141">
        <v>594340</v>
      </c>
    </row>
    <row r="100" spans="1:16" ht="12.75">
      <c r="A100" s="141">
        <v>10</v>
      </c>
      <c r="B100" s="141">
        <v>1999</v>
      </c>
      <c r="C100" s="141" t="s">
        <v>522</v>
      </c>
      <c r="D100" s="141">
        <v>6855603</v>
      </c>
      <c r="E100" s="141">
        <v>31956803</v>
      </c>
      <c r="F100" s="141">
        <v>14569335</v>
      </c>
      <c r="G100" s="141">
        <v>12611128</v>
      </c>
      <c r="H100" s="141">
        <v>1958207</v>
      </c>
      <c r="I100" s="141">
        <v>782046</v>
      </c>
      <c r="J100" s="141">
        <v>3742255</v>
      </c>
      <c r="K100" s="141">
        <v>1485968</v>
      </c>
      <c r="L100" s="141">
        <v>773693</v>
      </c>
      <c r="M100" s="141">
        <v>154739</v>
      </c>
      <c r="N100" s="141">
        <v>0</v>
      </c>
      <c r="O100" s="141">
        <v>154739</v>
      </c>
      <c r="P100" s="141">
        <v>3598914</v>
      </c>
    </row>
    <row r="101" spans="1:16" ht="12.75">
      <c r="A101" s="141">
        <v>10</v>
      </c>
      <c r="B101" s="141">
        <v>1999</v>
      </c>
      <c r="C101" s="141" t="s">
        <v>523</v>
      </c>
      <c r="D101" s="141">
        <v>1521334</v>
      </c>
      <c r="E101" s="141">
        <v>6314703</v>
      </c>
      <c r="F101" s="141">
        <v>2115133</v>
      </c>
      <c r="G101" s="141">
        <v>2417960</v>
      </c>
      <c r="H101" s="141">
        <v>-302827</v>
      </c>
      <c r="I101" s="141">
        <v>550691</v>
      </c>
      <c r="J101" s="141">
        <v>2348975</v>
      </c>
      <c r="K101" s="141">
        <v>892610</v>
      </c>
      <c r="L101" s="141">
        <v>9215</v>
      </c>
      <c r="M101" s="141">
        <v>2765</v>
      </c>
      <c r="N101" s="141">
        <v>0</v>
      </c>
      <c r="O101" s="141">
        <v>2765</v>
      </c>
      <c r="P101" s="141">
        <v>592548</v>
      </c>
    </row>
    <row r="102" spans="1:16" ht="12.75">
      <c r="A102" s="141">
        <v>10</v>
      </c>
      <c r="B102" s="141">
        <v>1999</v>
      </c>
      <c r="C102" s="141" t="s">
        <v>524</v>
      </c>
      <c r="D102" s="141">
        <v>5545500</v>
      </c>
      <c r="E102" s="141">
        <v>21607555</v>
      </c>
      <c r="F102" s="141">
        <v>8410262</v>
      </c>
      <c r="G102" s="141">
        <v>4445331</v>
      </c>
      <c r="H102" s="141">
        <v>3964931</v>
      </c>
      <c r="I102" s="141">
        <v>8434532</v>
      </c>
      <c r="J102" s="141">
        <v>30075632</v>
      </c>
      <c r="K102" s="141">
        <v>6092484</v>
      </c>
      <c r="L102" s="141">
        <v>1238692</v>
      </c>
      <c r="M102" s="141">
        <v>290711</v>
      </c>
      <c r="N102" s="141">
        <v>0</v>
      </c>
      <c r="O102" s="141">
        <v>290711</v>
      </c>
      <c r="P102" s="141">
        <v>10348126</v>
      </c>
    </row>
    <row r="103" spans="1:16" ht="12.75">
      <c r="A103" s="141">
        <v>10</v>
      </c>
      <c r="B103" s="141">
        <v>1999</v>
      </c>
      <c r="C103" s="141" t="s">
        <v>525</v>
      </c>
      <c r="D103" s="141">
        <v>2389567</v>
      </c>
      <c r="E103" s="141">
        <v>13245815</v>
      </c>
      <c r="F103" s="141">
        <v>6583308</v>
      </c>
      <c r="G103" s="141">
        <v>6614582</v>
      </c>
      <c r="H103" s="141">
        <v>-31274</v>
      </c>
      <c r="I103" s="141">
        <v>902724</v>
      </c>
      <c r="J103" s="141">
        <v>5145437</v>
      </c>
      <c r="K103" s="141">
        <v>2572720</v>
      </c>
      <c r="L103" s="141">
        <v>207502</v>
      </c>
      <c r="M103" s="141">
        <v>31073</v>
      </c>
      <c r="N103" s="141">
        <v>0</v>
      </c>
      <c r="O103" s="141">
        <v>31073</v>
      </c>
      <c r="P103" s="141">
        <v>2572519</v>
      </c>
    </row>
    <row r="104" spans="1:16" ht="12.75">
      <c r="A104" s="141">
        <v>10</v>
      </c>
      <c r="B104" s="141">
        <v>1999</v>
      </c>
      <c r="C104" s="141" t="s">
        <v>526</v>
      </c>
      <c r="D104" s="141">
        <v>4225159</v>
      </c>
      <c r="E104" s="141">
        <v>15761039</v>
      </c>
      <c r="F104" s="141">
        <v>6897580</v>
      </c>
      <c r="G104" s="141">
        <v>3722362</v>
      </c>
      <c r="H104" s="141">
        <v>3175218</v>
      </c>
      <c r="I104" s="141">
        <v>3247793</v>
      </c>
      <c r="J104" s="141">
        <v>14053668</v>
      </c>
      <c r="K104" s="141">
        <v>3984999</v>
      </c>
      <c r="L104" s="141">
        <v>3352151</v>
      </c>
      <c r="M104" s="141">
        <v>612943</v>
      </c>
      <c r="N104" s="141">
        <v>0</v>
      </c>
      <c r="O104" s="141">
        <v>612943</v>
      </c>
      <c r="P104" s="141">
        <v>7773160</v>
      </c>
    </row>
    <row r="105" spans="1:16" ht="12.75">
      <c r="A105" s="141">
        <v>10</v>
      </c>
      <c r="B105" s="141">
        <v>1999</v>
      </c>
      <c r="C105" s="141" t="s">
        <v>527</v>
      </c>
      <c r="D105" s="141">
        <v>2149607</v>
      </c>
      <c r="E105" s="141">
        <v>8007731</v>
      </c>
      <c r="F105" s="141">
        <v>3500837</v>
      </c>
      <c r="G105" s="141">
        <v>1894226</v>
      </c>
      <c r="H105" s="141">
        <v>1606611</v>
      </c>
      <c r="I105" s="141">
        <v>1221845</v>
      </c>
      <c r="J105" s="141">
        <v>4802449</v>
      </c>
      <c r="K105" s="141">
        <v>1034978</v>
      </c>
      <c r="L105" s="141">
        <v>14359</v>
      </c>
      <c r="M105" s="141">
        <v>3957</v>
      </c>
      <c r="N105" s="141">
        <v>0</v>
      </c>
      <c r="O105" s="141">
        <v>3957</v>
      </c>
      <c r="P105" s="141">
        <v>2645546</v>
      </c>
    </row>
    <row r="106" spans="1:16" ht="12.75">
      <c r="A106" s="141">
        <v>10</v>
      </c>
      <c r="B106" s="141">
        <v>1999</v>
      </c>
      <c r="C106" s="141" t="s">
        <v>528</v>
      </c>
      <c r="D106" s="141">
        <v>1069271</v>
      </c>
      <c r="E106" s="141">
        <v>9670609</v>
      </c>
      <c r="F106" s="141">
        <v>8497571</v>
      </c>
      <c r="G106" s="141">
        <v>5941268</v>
      </c>
      <c r="H106" s="141">
        <v>2556303</v>
      </c>
      <c r="I106" s="141">
        <v>21649</v>
      </c>
      <c r="J106" s="141">
        <v>113689</v>
      </c>
      <c r="K106" s="141">
        <v>68214</v>
      </c>
      <c r="L106" s="141">
        <v>0</v>
      </c>
      <c r="M106" s="141">
        <v>0</v>
      </c>
      <c r="N106" s="141">
        <v>0</v>
      </c>
      <c r="O106" s="141">
        <v>0</v>
      </c>
      <c r="P106" s="141">
        <v>2624517</v>
      </c>
    </row>
    <row r="107" spans="1:16" ht="12.75">
      <c r="A107" s="141">
        <v>10</v>
      </c>
      <c r="B107" s="141">
        <v>1999</v>
      </c>
      <c r="C107" s="141" t="s">
        <v>529</v>
      </c>
      <c r="D107" s="141">
        <v>952738</v>
      </c>
      <c r="E107" s="141">
        <v>6784154</v>
      </c>
      <c r="F107" s="141">
        <v>4046022</v>
      </c>
      <c r="G107" s="141">
        <v>2764082</v>
      </c>
      <c r="H107" s="141">
        <v>1281940</v>
      </c>
      <c r="I107" s="141">
        <v>144166</v>
      </c>
      <c r="J107" s="141">
        <v>1024943</v>
      </c>
      <c r="K107" s="141">
        <v>419759</v>
      </c>
      <c r="L107" s="141">
        <v>42618</v>
      </c>
      <c r="M107" s="141">
        <v>7812</v>
      </c>
      <c r="N107" s="141">
        <v>0</v>
      </c>
      <c r="O107" s="141">
        <v>7812</v>
      </c>
      <c r="P107" s="141">
        <v>1709511</v>
      </c>
    </row>
    <row r="108" spans="1:16" ht="12.75">
      <c r="A108" s="141">
        <v>10</v>
      </c>
      <c r="B108" s="141">
        <v>1999</v>
      </c>
      <c r="C108" s="141" t="s">
        <v>530</v>
      </c>
      <c r="D108" s="141">
        <v>21679593</v>
      </c>
      <c r="E108" s="141">
        <v>137731350</v>
      </c>
      <c r="F108" s="141">
        <v>53135529</v>
      </c>
      <c r="G108" s="141">
        <v>42644496</v>
      </c>
      <c r="H108" s="141">
        <v>10491033</v>
      </c>
      <c r="I108" s="141">
        <v>3177170</v>
      </c>
      <c r="J108" s="141">
        <v>55115505</v>
      </c>
      <c r="K108" s="141">
        <v>16922160</v>
      </c>
      <c r="L108" s="141">
        <v>5049446</v>
      </c>
      <c r="M108" s="141">
        <v>353030</v>
      </c>
      <c r="N108" s="141">
        <v>0</v>
      </c>
      <c r="O108" s="141">
        <v>353030</v>
      </c>
      <c r="P108" s="141">
        <v>27766223</v>
      </c>
    </row>
    <row r="109" spans="1:16" ht="12.75">
      <c r="A109" s="141">
        <v>10</v>
      </c>
      <c r="B109" s="141">
        <v>1999</v>
      </c>
      <c r="C109" s="141" t="s">
        <v>531</v>
      </c>
      <c r="D109" s="141">
        <v>478046</v>
      </c>
      <c r="E109" s="141">
        <v>1280573</v>
      </c>
      <c r="F109" s="141">
        <v>1115548</v>
      </c>
      <c r="G109" s="141">
        <v>366045</v>
      </c>
      <c r="H109" s="141">
        <v>749503</v>
      </c>
      <c r="I109" s="141">
        <v>805441</v>
      </c>
      <c r="J109" s="141">
        <v>3011752</v>
      </c>
      <c r="K109" s="141">
        <v>849791</v>
      </c>
      <c r="L109" s="141">
        <v>2005</v>
      </c>
      <c r="M109" s="141">
        <v>422</v>
      </c>
      <c r="N109" s="141">
        <v>0</v>
      </c>
      <c r="O109" s="141">
        <v>422</v>
      </c>
      <c r="P109" s="141">
        <v>1599716</v>
      </c>
    </row>
    <row r="110" spans="1:16" ht="12.75">
      <c r="A110" s="141">
        <v>10</v>
      </c>
      <c r="B110" s="141">
        <v>1999</v>
      </c>
      <c r="C110" s="141" t="s">
        <v>532</v>
      </c>
      <c r="D110" s="141">
        <v>3400247</v>
      </c>
      <c r="E110" s="141">
        <v>24103284</v>
      </c>
      <c r="F110" s="141">
        <v>14011711</v>
      </c>
      <c r="G110" s="141">
        <v>9802420</v>
      </c>
      <c r="H110" s="141">
        <v>4209291</v>
      </c>
      <c r="I110" s="141">
        <v>215968</v>
      </c>
      <c r="J110" s="141">
        <v>1598570</v>
      </c>
      <c r="K110" s="141">
        <v>651949</v>
      </c>
      <c r="L110" s="141">
        <v>57843</v>
      </c>
      <c r="M110" s="141">
        <v>13304</v>
      </c>
      <c r="N110" s="141">
        <v>0</v>
      </c>
      <c r="O110" s="141">
        <v>13304</v>
      </c>
      <c r="P110" s="141">
        <v>4874544</v>
      </c>
    </row>
    <row r="111" spans="1:16" ht="12.75">
      <c r="A111" s="141">
        <v>10</v>
      </c>
      <c r="B111" s="141">
        <v>1999</v>
      </c>
      <c r="C111" s="141" t="s">
        <v>533</v>
      </c>
      <c r="D111" s="141">
        <v>236152</v>
      </c>
      <c r="E111" s="141">
        <v>875239</v>
      </c>
      <c r="F111" s="141">
        <v>662219</v>
      </c>
      <c r="G111" s="141">
        <v>335736</v>
      </c>
      <c r="H111" s="141">
        <v>326483</v>
      </c>
      <c r="I111" s="141">
        <v>892</v>
      </c>
      <c r="J111" s="141">
        <v>2907</v>
      </c>
      <c r="K111" s="141">
        <v>2110</v>
      </c>
      <c r="L111" s="141">
        <v>0</v>
      </c>
      <c r="M111" s="141">
        <v>0</v>
      </c>
      <c r="N111" s="141">
        <v>0</v>
      </c>
      <c r="O111" s="141">
        <v>0</v>
      </c>
      <c r="P111" s="141">
        <v>328593</v>
      </c>
    </row>
    <row r="112" spans="1:16" ht="12.75">
      <c r="A112" s="141">
        <v>10</v>
      </c>
      <c r="B112" s="141">
        <v>1999</v>
      </c>
      <c r="C112" s="141" t="s">
        <v>534</v>
      </c>
      <c r="D112" s="141">
        <v>11676999</v>
      </c>
      <c r="E112" s="141">
        <v>62108133</v>
      </c>
      <c r="F112" s="141">
        <v>36055626</v>
      </c>
      <c r="G112" s="141">
        <v>34422994</v>
      </c>
      <c r="H112" s="141">
        <v>1632632</v>
      </c>
      <c r="I112" s="141">
        <v>631738</v>
      </c>
      <c r="J112" s="141">
        <v>3370498</v>
      </c>
      <c r="K112" s="141">
        <v>1908532</v>
      </c>
      <c r="L112" s="141">
        <v>585258</v>
      </c>
      <c r="M112" s="141">
        <v>79298</v>
      </c>
      <c r="N112" s="141">
        <v>0</v>
      </c>
      <c r="O112" s="141">
        <v>79298</v>
      </c>
      <c r="P112" s="141">
        <v>3620462</v>
      </c>
    </row>
    <row r="113" spans="1:16" ht="12.75">
      <c r="A113" s="141">
        <v>10</v>
      </c>
      <c r="B113" s="141">
        <v>1999</v>
      </c>
      <c r="C113" s="141" t="s">
        <v>535</v>
      </c>
      <c r="D113" s="141">
        <v>11847888</v>
      </c>
      <c r="E113" s="141">
        <v>75434928</v>
      </c>
      <c r="F113" s="141">
        <v>44963342</v>
      </c>
      <c r="G113" s="141">
        <v>42684548</v>
      </c>
      <c r="H113" s="141">
        <v>2278794</v>
      </c>
      <c r="I113" s="141">
        <v>2234283</v>
      </c>
      <c r="J113" s="141">
        <v>11594583</v>
      </c>
      <c r="K113" s="141">
        <v>6561332</v>
      </c>
      <c r="L113" s="141">
        <v>995182</v>
      </c>
      <c r="M113" s="141">
        <v>79558</v>
      </c>
      <c r="N113" s="141">
        <v>0</v>
      </c>
      <c r="O113" s="141">
        <v>79558</v>
      </c>
      <c r="P113" s="141">
        <v>8919684</v>
      </c>
    </row>
    <row r="114" spans="1:16" ht="12.75">
      <c r="A114" s="141">
        <v>10</v>
      </c>
      <c r="B114" s="141">
        <v>1999</v>
      </c>
      <c r="C114" s="141" t="s">
        <v>536</v>
      </c>
      <c r="D114" s="141">
        <v>383335</v>
      </c>
      <c r="E114" s="141">
        <v>3237239</v>
      </c>
      <c r="F114" s="141">
        <v>2071212</v>
      </c>
      <c r="G114" s="141">
        <v>1356658</v>
      </c>
      <c r="H114" s="141">
        <v>714554</v>
      </c>
      <c r="I114" s="141">
        <v>1800</v>
      </c>
      <c r="J114" s="141">
        <v>15269</v>
      </c>
      <c r="K114" s="141">
        <v>6184</v>
      </c>
      <c r="L114" s="141">
        <v>0</v>
      </c>
      <c r="M114" s="141">
        <v>0</v>
      </c>
      <c r="N114" s="141">
        <v>0</v>
      </c>
      <c r="O114" s="141">
        <v>0</v>
      </c>
      <c r="P114" s="141">
        <v>720738</v>
      </c>
    </row>
    <row r="115" spans="1:16" ht="12.75">
      <c r="A115" s="141">
        <v>10</v>
      </c>
      <c r="B115" s="141">
        <v>1999</v>
      </c>
      <c r="C115" s="141" t="s">
        <v>537</v>
      </c>
      <c r="D115" s="141">
        <v>4290218</v>
      </c>
      <c r="E115" s="141">
        <v>17239040</v>
      </c>
      <c r="F115" s="141">
        <v>5262301</v>
      </c>
      <c r="G115" s="141">
        <v>5336431</v>
      </c>
      <c r="H115" s="141">
        <v>-74130</v>
      </c>
      <c r="I115" s="141">
        <v>1178456</v>
      </c>
      <c r="J115" s="141">
        <v>4228155</v>
      </c>
      <c r="K115" s="141">
        <v>1246408</v>
      </c>
      <c r="L115" s="141">
        <v>788781</v>
      </c>
      <c r="M115" s="141">
        <v>56684</v>
      </c>
      <c r="N115" s="141">
        <v>0</v>
      </c>
      <c r="O115" s="141">
        <v>56684</v>
      </c>
      <c r="P115" s="141">
        <v>1228962</v>
      </c>
    </row>
    <row r="116" spans="1:16" ht="12.75">
      <c r="A116" s="141">
        <v>10</v>
      </c>
      <c r="B116" s="141">
        <v>1999</v>
      </c>
      <c r="C116" s="141" t="s">
        <v>538</v>
      </c>
      <c r="D116" s="141">
        <v>1088808</v>
      </c>
      <c r="E116" s="141">
        <v>4970949</v>
      </c>
      <c r="F116" s="141">
        <v>2617509</v>
      </c>
      <c r="G116" s="141">
        <v>1956832</v>
      </c>
      <c r="H116" s="141">
        <v>660677</v>
      </c>
      <c r="I116" s="141">
        <v>260099</v>
      </c>
      <c r="J116" s="141">
        <v>1200962</v>
      </c>
      <c r="K116" s="141">
        <v>474823</v>
      </c>
      <c r="L116" s="141">
        <v>0</v>
      </c>
      <c r="M116" s="141">
        <v>0</v>
      </c>
      <c r="N116" s="141">
        <v>0</v>
      </c>
      <c r="O116" s="141">
        <v>0</v>
      </c>
      <c r="P116" s="141">
        <v>1135500</v>
      </c>
    </row>
    <row r="117" spans="1:16" ht="12.75">
      <c r="A117" s="141">
        <v>10</v>
      </c>
      <c r="B117" s="141">
        <v>1999</v>
      </c>
      <c r="C117" s="141" t="s">
        <v>539</v>
      </c>
      <c r="D117" s="141">
        <v>993746</v>
      </c>
      <c r="E117" s="141">
        <v>5391805</v>
      </c>
      <c r="F117" s="141">
        <v>2601952</v>
      </c>
      <c r="G117" s="141">
        <v>2133833</v>
      </c>
      <c r="H117" s="141">
        <v>468119</v>
      </c>
      <c r="I117" s="141">
        <v>389758</v>
      </c>
      <c r="J117" s="141">
        <v>2154056</v>
      </c>
      <c r="K117" s="141">
        <v>852118</v>
      </c>
      <c r="L117" s="141">
        <v>1549</v>
      </c>
      <c r="M117" s="141">
        <v>218</v>
      </c>
      <c r="N117" s="141">
        <v>0</v>
      </c>
      <c r="O117" s="141">
        <v>218</v>
      </c>
      <c r="P117" s="141">
        <v>1320455</v>
      </c>
    </row>
    <row r="118" spans="1:16" ht="12.75">
      <c r="A118" s="141">
        <v>10</v>
      </c>
      <c r="B118" s="141">
        <v>1999</v>
      </c>
      <c r="C118" s="141" t="s">
        <v>540</v>
      </c>
      <c r="D118" s="141">
        <v>805593</v>
      </c>
      <c r="E118" s="141">
        <v>6126448</v>
      </c>
      <c r="F118" s="141">
        <v>2467755</v>
      </c>
      <c r="G118" s="141">
        <v>2485430</v>
      </c>
      <c r="H118" s="141">
        <v>-17675</v>
      </c>
      <c r="I118" s="141">
        <v>116216</v>
      </c>
      <c r="J118" s="141">
        <v>897355</v>
      </c>
      <c r="K118" s="141">
        <v>363429</v>
      </c>
      <c r="L118" s="141">
        <v>0</v>
      </c>
      <c r="M118" s="141">
        <v>0</v>
      </c>
      <c r="N118" s="141">
        <v>0</v>
      </c>
      <c r="O118" s="141">
        <v>0</v>
      </c>
      <c r="P118" s="141">
        <v>345754</v>
      </c>
    </row>
    <row r="119" spans="1:16" ht="12.75">
      <c r="A119" s="141">
        <v>10</v>
      </c>
      <c r="B119" s="141">
        <v>1999</v>
      </c>
      <c r="C119" s="141" t="s">
        <v>541</v>
      </c>
      <c r="D119" s="141">
        <v>4197132</v>
      </c>
      <c r="E119" s="141">
        <v>27932752</v>
      </c>
      <c r="F119" s="141">
        <v>16117357</v>
      </c>
      <c r="G119" s="141">
        <v>12722959</v>
      </c>
      <c r="H119" s="141">
        <v>3394398</v>
      </c>
      <c r="I119" s="141">
        <v>1613625</v>
      </c>
      <c r="J119" s="141">
        <v>11465353</v>
      </c>
      <c r="K119" s="141">
        <v>5232417</v>
      </c>
      <c r="L119" s="141">
        <v>325180</v>
      </c>
      <c r="M119" s="141">
        <v>26004</v>
      </c>
      <c r="N119" s="141">
        <v>0</v>
      </c>
      <c r="O119" s="141">
        <v>26004</v>
      </c>
      <c r="P119" s="141">
        <v>8652819</v>
      </c>
    </row>
    <row r="120" spans="1:16" ht="12.75">
      <c r="A120" s="141">
        <v>10</v>
      </c>
      <c r="B120" s="141">
        <v>1999</v>
      </c>
      <c r="C120" s="141" t="s">
        <v>542</v>
      </c>
      <c r="D120" s="141">
        <v>588537</v>
      </c>
      <c r="E120" s="141">
        <v>2102410</v>
      </c>
      <c r="F120" s="141">
        <v>1515794</v>
      </c>
      <c r="G120" s="141">
        <v>849319</v>
      </c>
      <c r="H120" s="141">
        <v>666475</v>
      </c>
      <c r="I120" s="141">
        <v>393524</v>
      </c>
      <c r="J120" s="141">
        <v>1495295</v>
      </c>
      <c r="K120" s="141">
        <v>605595</v>
      </c>
      <c r="L120" s="141">
        <v>258541</v>
      </c>
      <c r="M120" s="141">
        <v>65534</v>
      </c>
      <c r="N120" s="141">
        <v>0</v>
      </c>
      <c r="O120" s="141">
        <v>65534</v>
      </c>
      <c r="P120" s="141">
        <v>1337604</v>
      </c>
    </row>
    <row r="121" spans="1:16" ht="12.75">
      <c r="A121" s="141">
        <v>10</v>
      </c>
      <c r="B121" s="141">
        <v>1999</v>
      </c>
      <c r="C121" s="141" t="s">
        <v>543</v>
      </c>
      <c r="D121" s="141">
        <v>665352</v>
      </c>
      <c r="E121" s="141">
        <v>2092101</v>
      </c>
      <c r="F121" s="141">
        <v>960130</v>
      </c>
      <c r="G121" s="141">
        <v>823156</v>
      </c>
      <c r="H121" s="141">
        <v>136974</v>
      </c>
      <c r="I121" s="141">
        <v>413417</v>
      </c>
      <c r="J121" s="141">
        <v>1375353</v>
      </c>
      <c r="K121" s="141">
        <v>543615</v>
      </c>
      <c r="L121" s="141">
        <v>0</v>
      </c>
      <c r="M121" s="141">
        <v>0</v>
      </c>
      <c r="N121" s="141">
        <v>0</v>
      </c>
      <c r="O121" s="141">
        <v>0</v>
      </c>
      <c r="P121" s="141">
        <v>680589</v>
      </c>
    </row>
    <row r="122" spans="1:16" ht="12.75">
      <c r="A122" s="141">
        <v>11</v>
      </c>
      <c r="B122" s="141">
        <v>1999</v>
      </c>
      <c r="C122" s="141" t="s">
        <v>544</v>
      </c>
      <c r="D122" s="141">
        <v>0</v>
      </c>
      <c r="E122" s="141">
        <v>0</v>
      </c>
      <c r="F122" s="141">
        <v>0</v>
      </c>
      <c r="G122" s="141">
        <v>0</v>
      </c>
      <c r="H122" s="141">
        <v>0</v>
      </c>
      <c r="I122" s="141">
        <v>0</v>
      </c>
      <c r="J122" s="141">
        <v>0</v>
      </c>
      <c r="K122" s="141">
        <v>0</v>
      </c>
      <c r="L122" s="141">
        <v>0</v>
      </c>
      <c r="M122" s="141">
        <v>0</v>
      </c>
      <c r="N122" s="141">
        <v>0</v>
      </c>
      <c r="O122" s="141">
        <v>0</v>
      </c>
      <c r="P122" s="141">
        <v>0</v>
      </c>
    </row>
    <row r="123" spans="1:16" ht="12.75">
      <c r="A123" s="141">
        <v>10</v>
      </c>
      <c r="B123" s="141">
        <v>1999</v>
      </c>
      <c r="C123" s="141" t="s">
        <v>545</v>
      </c>
      <c r="D123" s="141">
        <v>316</v>
      </c>
      <c r="E123" s="141">
        <v>1880</v>
      </c>
      <c r="F123" s="141">
        <v>621</v>
      </c>
      <c r="G123" s="141">
        <v>1410</v>
      </c>
      <c r="H123" s="141">
        <v>-789</v>
      </c>
      <c r="I123" s="141">
        <v>0</v>
      </c>
      <c r="J123" s="141">
        <v>0</v>
      </c>
      <c r="K123" s="141">
        <v>0</v>
      </c>
      <c r="L123" s="141">
        <v>0</v>
      </c>
      <c r="M123" s="141">
        <v>0</v>
      </c>
      <c r="N123" s="141">
        <v>0</v>
      </c>
      <c r="O123" s="141">
        <v>0</v>
      </c>
      <c r="P123" s="141">
        <v>-789</v>
      </c>
    </row>
    <row r="124" spans="1:16" ht="12.75">
      <c r="A124" s="141">
        <v>10</v>
      </c>
      <c r="B124" s="141">
        <v>1999</v>
      </c>
      <c r="C124" s="141" t="s">
        <v>546</v>
      </c>
      <c r="D124" s="141">
        <v>0</v>
      </c>
      <c r="E124" s="141">
        <v>0</v>
      </c>
      <c r="F124" s="141">
        <v>0</v>
      </c>
      <c r="G124" s="141">
        <v>0</v>
      </c>
      <c r="H124" s="141">
        <v>0</v>
      </c>
      <c r="I124" s="141">
        <v>0</v>
      </c>
      <c r="J124" s="141">
        <v>0</v>
      </c>
      <c r="K124" s="141">
        <v>0</v>
      </c>
      <c r="L124" s="141">
        <v>0</v>
      </c>
      <c r="M124" s="141">
        <v>0</v>
      </c>
      <c r="N124" s="141">
        <v>0</v>
      </c>
      <c r="O124" s="141">
        <v>0</v>
      </c>
      <c r="P124" s="141">
        <v>0</v>
      </c>
    </row>
    <row r="125" spans="1:16" ht="12.75">
      <c r="A125" s="141">
        <v>12</v>
      </c>
      <c r="B125" s="141">
        <v>1999</v>
      </c>
      <c r="C125" s="141" t="s">
        <v>547</v>
      </c>
      <c r="D125" s="141">
        <v>87321263</v>
      </c>
      <c r="E125" s="141">
        <v>485097855</v>
      </c>
      <c r="F125" s="141">
        <v>239017126</v>
      </c>
      <c r="G125" s="141">
        <v>198788762</v>
      </c>
      <c r="H125" s="141">
        <v>40228364</v>
      </c>
      <c r="I125" s="141">
        <v>26853037</v>
      </c>
      <c r="J125" s="141">
        <v>159354696</v>
      </c>
      <c r="K125" s="141">
        <v>52983619</v>
      </c>
      <c r="L125" s="141">
        <v>13702015</v>
      </c>
      <c r="M125" s="141">
        <v>1778052</v>
      </c>
      <c r="N125" s="141">
        <v>0</v>
      </c>
      <c r="O125" s="141">
        <v>1778052</v>
      </c>
      <c r="P125" s="141">
        <v>94990035</v>
      </c>
    </row>
    <row r="126" spans="1:16" ht="12.75">
      <c r="A126" s="141">
        <v>10</v>
      </c>
      <c r="B126" s="141">
        <v>1999</v>
      </c>
      <c r="C126" s="141" t="s">
        <v>548</v>
      </c>
      <c r="D126" s="141">
        <v>695462</v>
      </c>
      <c r="E126" s="141">
        <v>4219041</v>
      </c>
      <c r="F126" s="141">
        <v>5100248</v>
      </c>
      <c r="G126" s="141">
        <v>1818503</v>
      </c>
      <c r="H126" s="141">
        <v>3281745</v>
      </c>
      <c r="I126" s="141">
        <v>212178</v>
      </c>
      <c r="J126" s="141">
        <v>1302169</v>
      </c>
      <c r="K126" s="141">
        <v>586493</v>
      </c>
      <c r="L126" s="141">
        <v>878864</v>
      </c>
      <c r="M126" s="141">
        <v>94078</v>
      </c>
      <c r="N126" s="141">
        <v>0</v>
      </c>
      <c r="O126" s="141">
        <v>94078</v>
      </c>
      <c r="P126" s="141">
        <v>3962316</v>
      </c>
    </row>
    <row r="127" spans="1:16" ht="12.75">
      <c r="A127" s="141">
        <v>10</v>
      </c>
      <c r="B127" s="141">
        <v>1999</v>
      </c>
      <c r="C127" s="141" t="s">
        <v>451</v>
      </c>
      <c r="D127" s="141">
        <v>292079391</v>
      </c>
      <c r="E127" s="141">
        <v>1219818240</v>
      </c>
      <c r="F127" s="141">
        <v>395476308</v>
      </c>
      <c r="G127" s="141">
        <v>45425686</v>
      </c>
      <c r="H127" s="141">
        <v>350050622</v>
      </c>
      <c r="I127" s="141">
        <v>204235022</v>
      </c>
      <c r="J127" s="141">
        <v>903084892</v>
      </c>
      <c r="K127" s="141">
        <v>32939129</v>
      </c>
      <c r="L127" s="141">
        <v>19851311</v>
      </c>
      <c r="M127" s="141">
        <v>1812974</v>
      </c>
      <c r="N127" s="141">
        <v>0</v>
      </c>
      <c r="O127" s="141">
        <v>1812974</v>
      </c>
      <c r="P127" s="141">
        <v>384802725</v>
      </c>
    </row>
    <row r="128" spans="1:16" ht="12.75">
      <c r="A128" s="141">
        <v>10</v>
      </c>
      <c r="B128" s="141">
        <v>1999</v>
      </c>
      <c r="C128" s="141" t="s">
        <v>452</v>
      </c>
      <c r="D128" s="141">
        <v>3656721</v>
      </c>
      <c r="E128" s="141">
        <v>17614889</v>
      </c>
      <c r="F128" s="141">
        <v>15750025</v>
      </c>
      <c r="G128" s="141">
        <v>5412277</v>
      </c>
      <c r="H128" s="141">
        <v>10337748</v>
      </c>
      <c r="I128" s="141">
        <v>1690080</v>
      </c>
      <c r="J128" s="141">
        <v>9032681</v>
      </c>
      <c r="K128" s="141">
        <v>2761033</v>
      </c>
      <c r="L128" s="141">
        <v>110566</v>
      </c>
      <c r="M128" s="141">
        <v>11057</v>
      </c>
      <c r="N128" s="141">
        <v>0</v>
      </c>
      <c r="O128" s="141">
        <v>11057</v>
      </c>
      <c r="P128" s="141">
        <v>13109838</v>
      </c>
    </row>
    <row r="129" spans="1:16" ht="12.75">
      <c r="A129" s="141">
        <v>10</v>
      </c>
      <c r="B129" s="141">
        <v>1999</v>
      </c>
      <c r="C129" s="141" t="s">
        <v>453</v>
      </c>
      <c r="D129" s="141">
        <v>10781437</v>
      </c>
      <c r="E129" s="141">
        <v>82472112</v>
      </c>
      <c r="F129" s="141">
        <v>71400050</v>
      </c>
      <c r="G129" s="141">
        <v>27618884</v>
      </c>
      <c r="H129" s="141">
        <v>43781166</v>
      </c>
      <c r="I129" s="141">
        <v>1285877</v>
      </c>
      <c r="J129" s="141">
        <v>11412805</v>
      </c>
      <c r="K129" s="141">
        <v>3824617</v>
      </c>
      <c r="L129" s="141">
        <v>725426</v>
      </c>
      <c r="M129" s="141">
        <v>69183</v>
      </c>
      <c r="N129" s="141">
        <v>0</v>
      </c>
      <c r="O129" s="141">
        <v>69183</v>
      </c>
      <c r="P129" s="141">
        <v>47674966</v>
      </c>
    </row>
    <row r="130" spans="1:16" ht="12.75">
      <c r="A130" s="141">
        <v>10</v>
      </c>
      <c r="B130" s="141">
        <v>1999</v>
      </c>
      <c r="C130" s="141" t="s">
        <v>454</v>
      </c>
      <c r="D130" s="141">
        <v>9782479</v>
      </c>
      <c r="E130" s="141">
        <v>64219233</v>
      </c>
      <c r="F130" s="141">
        <v>54478662</v>
      </c>
      <c r="G130" s="141">
        <v>21867431</v>
      </c>
      <c r="H130" s="141">
        <v>32611231</v>
      </c>
      <c r="I130" s="141">
        <v>8533317</v>
      </c>
      <c r="J130" s="141">
        <v>9181691</v>
      </c>
      <c r="K130" s="141">
        <v>3162419</v>
      </c>
      <c r="L130" s="141">
        <v>2808317</v>
      </c>
      <c r="M130" s="141">
        <v>133131</v>
      </c>
      <c r="N130" s="141">
        <v>0</v>
      </c>
      <c r="O130" s="141">
        <v>133131</v>
      </c>
      <c r="P130" s="141">
        <v>35906781</v>
      </c>
    </row>
    <row r="131" spans="1:16" ht="12.75">
      <c r="A131" s="141">
        <v>10</v>
      </c>
      <c r="B131" s="141">
        <v>1999</v>
      </c>
      <c r="C131" s="141" t="s">
        <v>455</v>
      </c>
      <c r="D131" s="141">
        <v>5730346</v>
      </c>
      <c r="E131" s="141">
        <v>38482831</v>
      </c>
      <c r="F131" s="141">
        <v>36979968</v>
      </c>
      <c r="G131" s="141">
        <v>18551673</v>
      </c>
      <c r="H131" s="141">
        <v>18428295</v>
      </c>
      <c r="I131" s="141">
        <v>534306</v>
      </c>
      <c r="J131" s="141">
        <v>3762240</v>
      </c>
      <c r="K131" s="141">
        <v>1824687</v>
      </c>
      <c r="L131" s="141">
        <v>1386132</v>
      </c>
      <c r="M131" s="141">
        <v>108683</v>
      </c>
      <c r="N131" s="141">
        <v>0</v>
      </c>
      <c r="O131" s="141">
        <v>108683</v>
      </c>
      <c r="P131" s="141">
        <v>20361665</v>
      </c>
    </row>
    <row r="132" spans="1:16" ht="12.75">
      <c r="A132" s="141">
        <v>10</v>
      </c>
      <c r="B132" s="141">
        <v>1999</v>
      </c>
      <c r="C132" s="141" t="s">
        <v>456</v>
      </c>
      <c r="D132" s="141">
        <v>263500558</v>
      </c>
      <c r="E132" s="141">
        <v>1884241454</v>
      </c>
      <c r="F132" s="141">
        <v>1014523670</v>
      </c>
      <c r="G132" s="141">
        <v>425002954</v>
      </c>
      <c r="H132" s="141">
        <v>589520716</v>
      </c>
      <c r="I132" s="141">
        <v>84378539</v>
      </c>
      <c r="J132" s="141">
        <v>484999889</v>
      </c>
      <c r="K132" s="141">
        <v>116095686</v>
      </c>
      <c r="L132" s="141">
        <v>6958080</v>
      </c>
      <c r="M132" s="141">
        <v>618767</v>
      </c>
      <c r="N132" s="141">
        <v>0</v>
      </c>
      <c r="O132" s="141">
        <v>618767</v>
      </c>
      <c r="P132" s="141">
        <v>706235169</v>
      </c>
    </row>
    <row r="133" spans="1:16" ht="12.75">
      <c r="A133" s="141">
        <v>10</v>
      </c>
      <c r="B133" s="141">
        <v>1999</v>
      </c>
      <c r="C133" s="141" t="s">
        <v>457</v>
      </c>
      <c r="D133" s="141">
        <v>4905813</v>
      </c>
      <c r="E133" s="141">
        <v>23599972</v>
      </c>
      <c r="F133" s="141">
        <v>22329459</v>
      </c>
      <c r="G133" s="141">
        <v>10149227</v>
      </c>
      <c r="H133" s="141">
        <v>12180232</v>
      </c>
      <c r="I133" s="141">
        <v>1056606</v>
      </c>
      <c r="J133" s="141">
        <v>4846603</v>
      </c>
      <c r="K133" s="141">
        <v>2084040</v>
      </c>
      <c r="L133" s="141">
        <v>1235724</v>
      </c>
      <c r="M133" s="141">
        <v>123572</v>
      </c>
      <c r="N133" s="141">
        <v>0</v>
      </c>
      <c r="O133" s="141">
        <v>123572</v>
      </c>
      <c r="P133" s="141">
        <v>14387844</v>
      </c>
    </row>
    <row r="134" spans="1:16" ht="12.75">
      <c r="A134" s="141">
        <v>10</v>
      </c>
      <c r="B134" s="141">
        <v>1999</v>
      </c>
      <c r="C134" s="141" t="s">
        <v>458</v>
      </c>
      <c r="D134" s="141">
        <v>6166597</v>
      </c>
      <c r="E134" s="141">
        <v>25255850</v>
      </c>
      <c r="F134" s="141">
        <v>17960768</v>
      </c>
      <c r="G134" s="141">
        <v>10673979</v>
      </c>
      <c r="H134" s="141">
        <v>7286789</v>
      </c>
      <c r="I134" s="141">
        <v>7400299</v>
      </c>
      <c r="J134" s="141">
        <v>7569406</v>
      </c>
      <c r="K134" s="141">
        <v>3247758</v>
      </c>
      <c r="L134" s="141">
        <v>383964</v>
      </c>
      <c r="M134" s="141">
        <v>76401</v>
      </c>
      <c r="N134" s="141">
        <v>0</v>
      </c>
      <c r="O134" s="141">
        <v>76401</v>
      </c>
      <c r="P134" s="141">
        <v>10610948</v>
      </c>
    </row>
    <row r="135" spans="1:16" ht="12.75">
      <c r="A135" s="141">
        <v>10</v>
      </c>
      <c r="B135" s="141">
        <v>1999</v>
      </c>
      <c r="C135" s="141" t="s">
        <v>459</v>
      </c>
      <c r="D135" s="141">
        <v>0</v>
      </c>
      <c r="E135" s="141">
        <v>0</v>
      </c>
      <c r="F135" s="141">
        <v>0</v>
      </c>
      <c r="G135" s="141">
        <v>0</v>
      </c>
      <c r="H135" s="141">
        <v>0</v>
      </c>
      <c r="I135" s="141">
        <v>228</v>
      </c>
      <c r="J135" s="141">
        <v>911</v>
      </c>
      <c r="K135" s="141">
        <v>661</v>
      </c>
      <c r="L135" s="141">
        <v>0</v>
      </c>
      <c r="M135" s="141">
        <v>0</v>
      </c>
      <c r="N135" s="141">
        <v>0</v>
      </c>
      <c r="O135" s="141">
        <v>0</v>
      </c>
      <c r="P135" s="141">
        <v>661</v>
      </c>
    </row>
    <row r="136" spans="1:16" ht="12.75">
      <c r="A136" s="141">
        <v>11</v>
      </c>
      <c r="B136" s="141">
        <v>1999</v>
      </c>
      <c r="C136" s="141" t="s">
        <v>460</v>
      </c>
      <c r="D136" s="141">
        <v>1616</v>
      </c>
      <c r="E136" s="141">
        <v>24751</v>
      </c>
      <c r="F136" s="141">
        <v>4620</v>
      </c>
      <c r="G136" s="141">
        <v>3094</v>
      </c>
      <c r="H136" s="141">
        <v>1526</v>
      </c>
      <c r="I136" s="141">
        <v>1587</v>
      </c>
      <c r="J136" s="141">
        <v>16830</v>
      </c>
      <c r="K136" s="141">
        <v>2104</v>
      </c>
      <c r="L136" s="141">
        <v>0</v>
      </c>
      <c r="M136" s="141">
        <v>0</v>
      </c>
      <c r="N136" s="141">
        <v>0</v>
      </c>
      <c r="O136" s="141">
        <v>0</v>
      </c>
      <c r="P136" s="141">
        <v>3630</v>
      </c>
    </row>
    <row r="137" spans="1:16" ht="12.75">
      <c r="A137" s="141">
        <v>10</v>
      </c>
      <c r="B137" s="141">
        <v>1999</v>
      </c>
      <c r="C137" s="141" t="s">
        <v>461</v>
      </c>
      <c r="D137" s="141">
        <v>727659</v>
      </c>
      <c r="E137" s="141">
        <v>7813040</v>
      </c>
      <c r="F137" s="141">
        <v>1740760</v>
      </c>
      <c r="G137" s="141">
        <v>1028585</v>
      </c>
      <c r="H137" s="141">
        <v>712175</v>
      </c>
      <c r="I137" s="141">
        <v>2075766</v>
      </c>
      <c r="J137" s="141">
        <v>16306805</v>
      </c>
      <c r="K137" s="141">
        <v>2131206</v>
      </c>
      <c r="L137" s="141">
        <v>1701043</v>
      </c>
      <c r="M137" s="141">
        <v>251439</v>
      </c>
      <c r="N137" s="141">
        <v>204566</v>
      </c>
      <c r="O137" s="141">
        <v>46873</v>
      </c>
      <c r="P137" s="141">
        <v>2890254</v>
      </c>
    </row>
    <row r="138" spans="1:16" ht="12.75">
      <c r="A138" s="141">
        <v>12</v>
      </c>
      <c r="B138" s="141">
        <v>1999</v>
      </c>
      <c r="C138" s="141" t="s">
        <v>462</v>
      </c>
      <c r="D138" s="141">
        <v>598028079</v>
      </c>
      <c r="E138" s="141">
        <v>3367761413</v>
      </c>
      <c r="F138" s="141">
        <v>1635744538</v>
      </c>
      <c r="G138" s="141">
        <v>567552293</v>
      </c>
      <c r="H138" s="141">
        <v>1068192245</v>
      </c>
      <c r="I138" s="141">
        <v>311403805</v>
      </c>
      <c r="J138" s="141">
        <v>1451516922</v>
      </c>
      <c r="K138" s="141">
        <v>168659833</v>
      </c>
      <c r="L138" s="141">
        <v>36039427</v>
      </c>
      <c r="M138" s="141">
        <v>3299285</v>
      </c>
      <c r="N138" s="141">
        <v>204566</v>
      </c>
      <c r="O138" s="141">
        <v>3094719</v>
      </c>
      <c r="P138" s="141">
        <v>1239946797</v>
      </c>
    </row>
    <row r="139" spans="1:16" ht="12.75">
      <c r="A139" s="141">
        <v>10</v>
      </c>
      <c r="B139" s="141">
        <v>1999</v>
      </c>
      <c r="C139" s="141" t="s">
        <v>463</v>
      </c>
      <c r="D139" s="141">
        <v>25439201</v>
      </c>
      <c r="E139" s="141">
        <v>37526506</v>
      </c>
      <c r="F139" s="141">
        <v>23215862</v>
      </c>
      <c r="G139" s="141">
        <v>12457728</v>
      </c>
      <c r="H139" s="141">
        <v>10758134</v>
      </c>
      <c r="I139" s="141">
        <v>3025229</v>
      </c>
      <c r="J139" s="141">
        <v>12107636</v>
      </c>
      <c r="K139" s="141">
        <v>4242135</v>
      </c>
      <c r="L139" s="141">
        <v>1033333</v>
      </c>
      <c r="M139" s="141">
        <v>174331</v>
      </c>
      <c r="N139" s="141">
        <v>0</v>
      </c>
      <c r="O139" s="141">
        <v>174331</v>
      </c>
      <c r="P139" s="141">
        <v>15174600</v>
      </c>
    </row>
    <row r="140" spans="1:16" ht="12.75">
      <c r="A140" s="141">
        <v>10</v>
      </c>
      <c r="B140" s="141">
        <v>1999</v>
      </c>
      <c r="C140" s="141" t="s">
        <v>464</v>
      </c>
      <c r="D140" s="141">
        <v>3905641</v>
      </c>
      <c r="E140" s="141">
        <v>13875291</v>
      </c>
      <c r="F140" s="141">
        <v>10074728</v>
      </c>
      <c r="G140" s="141">
        <v>5805219</v>
      </c>
      <c r="H140" s="141">
        <v>4269509</v>
      </c>
      <c r="I140" s="141">
        <v>664767</v>
      </c>
      <c r="J140" s="141">
        <v>3269841</v>
      </c>
      <c r="K140" s="141">
        <v>1382011</v>
      </c>
      <c r="L140" s="141">
        <v>162308</v>
      </c>
      <c r="M140" s="141">
        <v>22776</v>
      </c>
      <c r="N140" s="141">
        <v>0</v>
      </c>
      <c r="O140" s="141">
        <v>22776</v>
      </c>
      <c r="P140" s="141">
        <v>5674296</v>
      </c>
    </row>
    <row r="141" spans="1:16" ht="12.75">
      <c r="A141" s="141">
        <v>10</v>
      </c>
      <c r="B141" s="141">
        <v>1999</v>
      </c>
      <c r="C141" s="141" t="s">
        <v>465</v>
      </c>
      <c r="D141" s="141">
        <v>52420157</v>
      </c>
      <c r="E141" s="141">
        <v>222641244</v>
      </c>
      <c r="F141" s="141">
        <v>112384540</v>
      </c>
      <c r="G141" s="141">
        <v>47265547</v>
      </c>
      <c r="H141" s="141">
        <v>65118993</v>
      </c>
      <c r="I141" s="141">
        <v>13651423</v>
      </c>
      <c r="J141" s="141">
        <v>63205231</v>
      </c>
      <c r="K141" s="141">
        <v>14031272</v>
      </c>
      <c r="L141" s="141">
        <v>2136862</v>
      </c>
      <c r="M141" s="141">
        <v>169102</v>
      </c>
      <c r="N141" s="141">
        <v>0</v>
      </c>
      <c r="O141" s="141">
        <v>169102</v>
      </c>
      <c r="P141" s="141">
        <v>79319367</v>
      </c>
    </row>
    <row r="142" spans="1:16" ht="12.75">
      <c r="A142" s="141">
        <v>10</v>
      </c>
      <c r="B142" s="141">
        <v>1999</v>
      </c>
      <c r="C142" s="141" t="s">
        <v>466</v>
      </c>
      <c r="D142" s="141">
        <v>6159341</v>
      </c>
      <c r="E142" s="141">
        <v>22659120</v>
      </c>
      <c r="F142" s="141">
        <v>18925278</v>
      </c>
      <c r="G142" s="141">
        <v>8527787</v>
      </c>
      <c r="H142" s="141">
        <v>10397491</v>
      </c>
      <c r="I142" s="141">
        <v>3433021</v>
      </c>
      <c r="J142" s="141">
        <v>18657349</v>
      </c>
      <c r="K142" s="141">
        <v>6853347</v>
      </c>
      <c r="L142" s="141">
        <v>2414722</v>
      </c>
      <c r="M142" s="141">
        <v>381499</v>
      </c>
      <c r="N142" s="141">
        <v>0</v>
      </c>
      <c r="O142" s="141">
        <v>381499</v>
      </c>
      <c r="P142" s="141">
        <v>17632337</v>
      </c>
    </row>
    <row r="143" spans="1:16" ht="12.75">
      <c r="A143" s="141">
        <v>10</v>
      </c>
      <c r="B143" s="141">
        <v>1999</v>
      </c>
      <c r="C143" s="141" t="s">
        <v>467</v>
      </c>
      <c r="D143" s="141">
        <v>17829018</v>
      </c>
      <c r="E143" s="141">
        <v>98260713</v>
      </c>
      <c r="F143" s="141">
        <v>72143807</v>
      </c>
      <c r="G143" s="141">
        <v>32567600</v>
      </c>
      <c r="H143" s="141">
        <v>39576207</v>
      </c>
      <c r="I143" s="141">
        <v>3841384</v>
      </c>
      <c r="J143" s="141">
        <v>20605029</v>
      </c>
      <c r="K143" s="141">
        <v>7179964</v>
      </c>
      <c r="L143" s="141">
        <v>48531</v>
      </c>
      <c r="M143" s="141">
        <v>4788</v>
      </c>
      <c r="N143" s="141">
        <v>0</v>
      </c>
      <c r="O143" s="141">
        <v>4788</v>
      </c>
      <c r="P143" s="141">
        <v>46760959</v>
      </c>
    </row>
    <row r="144" spans="1:16" ht="12.75">
      <c r="A144" s="141">
        <v>10</v>
      </c>
      <c r="B144" s="141">
        <v>1999</v>
      </c>
      <c r="C144" s="141" t="s">
        <v>468</v>
      </c>
      <c r="D144" s="141">
        <v>9869285</v>
      </c>
      <c r="E144" s="141">
        <v>56852274</v>
      </c>
      <c r="F144" s="141">
        <v>36118890</v>
      </c>
      <c r="G144" s="141">
        <v>20193844</v>
      </c>
      <c r="H144" s="141">
        <v>15925046</v>
      </c>
      <c r="I144" s="141">
        <v>1199778</v>
      </c>
      <c r="J144" s="141">
        <v>5895906</v>
      </c>
      <c r="K144" s="141">
        <v>2231321</v>
      </c>
      <c r="L144" s="141">
        <v>2903013</v>
      </c>
      <c r="M144" s="141">
        <v>369297</v>
      </c>
      <c r="N144" s="141">
        <v>0</v>
      </c>
      <c r="O144" s="141">
        <v>369297</v>
      </c>
      <c r="P144" s="141">
        <v>18525664</v>
      </c>
    </row>
    <row r="145" spans="1:16" ht="12.75">
      <c r="A145" s="141">
        <v>10</v>
      </c>
      <c r="B145" s="141">
        <v>1999</v>
      </c>
      <c r="C145" s="141" t="s">
        <v>469</v>
      </c>
      <c r="D145" s="141">
        <v>34958</v>
      </c>
      <c r="E145" s="141">
        <v>142948</v>
      </c>
      <c r="F145" s="141">
        <v>114738</v>
      </c>
      <c r="G145" s="141">
        <v>29298</v>
      </c>
      <c r="H145" s="141">
        <v>85440</v>
      </c>
      <c r="I145" s="141">
        <v>0</v>
      </c>
      <c r="J145" s="141">
        <v>0</v>
      </c>
      <c r="K145" s="141">
        <v>0</v>
      </c>
      <c r="L145" s="141">
        <v>0</v>
      </c>
      <c r="M145" s="141">
        <v>0</v>
      </c>
      <c r="N145" s="141">
        <v>0</v>
      </c>
      <c r="O145" s="141">
        <v>0</v>
      </c>
      <c r="P145" s="141">
        <v>85440</v>
      </c>
    </row>
    <row r="146" spans="1:16" ht="12.75">
      <c r="A146" s="141">
        <v>10</v>
      </c>
      <c r="B146" s="141">
        <v>1999</v>
      </c>
      <c r="C146" s="141" t="s">
        <v>470</v>
      </c>
      <c r="D146" s="141">
        <v>3203855</v>
      </c>
      <c r="E146" s="141">
        <v>20022439</v>
      </c>
      <c r="F146" s="141">
        <v>28951085</v>
      </c>
      <c r="G146" s="141">
        <v>16963307</v>
      </c>
      <c r="H146" s="141">
        <v>11987778</v>
      </c>
      <c r="I146" s="141">
        <v>433203</v>
      </c>
      <c r="J146" s="141">
        <v>2814562</v>
      </c>
      <c r="K146" s="141">
        <v>2392378</v>
      </c>
      <c r="L146" s="141">
        <v>470637</v>
      </c>
      <c r="M146" s="141">
        <v>132144</v>
      </c>
      <c r="N146" s="141">
        <v>0</v>
      </c>
      <c r="O146" s="141">
        <v>132144</v>
      </c>
      <c r="P146" s="141">
        <v>14512300</v>
      </c>
    </row>
    <row r="147" spans="1:16" ht="12.75">
      <c r="A147" s="141">
        <v>10</v>
      </c>
      <c r="B147" s="141">
        <v>1999</v>
      </c>
      <c r="C147" s="141" t="s">
        <v>471</v>
      </c>
      <c r="D147" s="141">
        <v>1540775</v>
      </c>
      <c r="E147" s="141">
        <v>5146871</v>
      </c>
      <c r="F147" s="141">
        <v>6482714</v>
      </c>
      <c r="G147" s="141">
        <v>2163556</v>
      </c>
      <c r="H147" s="141">
        <v>4319158</v>
      </c>
      <c r="I147" s="141">
        <v>290119</v>
      </c>
      <c r="J147" s="141">
        <v>1259966</v>
      </c>
      <c r="K147" s="141">
        <v>557272</v>
      </c>
      <c r="L147" s="141">
        <v>251988</v>
      </c>
      <c r="M147" s="141">
        <v>70889</v>
      </c>
      <c r="N147" s="141">
        <v>0</v>
      </c>
      <c r="O147" s="141">
        <v>70889</v>
      </c>
      <c r="P147" s="141">
        <v>4947319</v>
      </c>
    </row>
    <row r="148" spans="1:16" ht="12.75">
      <c r="A148" s="141">
        <v>10</v>
      </c>
      <c r="B148" s="141">
        <v>1999</v>
      </c>
      <c r="C148" s="141" t="s">
        <v>472</v>
      </c>
      <c r="D148" s="141">
        <v>13201600</v>
      </c>
      <c r="E148" s="141">
        <v>69687299</v>
      </c>
      <c r="F148" s="141">
        <v>67844560</v>
      </c>
      <c r="G148" s="141">
        <v>23794894</v>
      </c>
      <c r="H148" s="141">
        <v>44049666</v>
      </c>
      <c r="I148" s="141">
        <v>2256507</v>
      </c>
      <c r="J148" s="141">
        <v>12933573</v>
      </c>
      <c r="K148" s="141">
        <v>4426895</v>
      </c>
      <c r="L148" s="141">
        <v>836146</v>
      </c>
      <c r="M148" s="141">
        <v>83609</v>
      </c>
      <c r="N148" s="141">
        <v>0</v>
      </c>
      <c r="O148" s="141">
        <v>83609</v>
      </c>
      <c r="P148" s="141">
        <v>48560170</v>
      </c>
    </row>
    <row r="149" spans="1:16" ht="12.75">
      <c r="A149" s="141">
        <v>10</v>
      </c>
      <c r="B149" s="141">
        <v>1999</v>
      </c>
      <c r="C149" s="141" t="s">
        <v>473</v>
      </c>
      <c r="D149" s="141">
        <v>1148477</v>
      </c>
      <c r="E149" s="141">
        <v>2377232</v>
      </c>
      <c r="F149" s="141">
        <v>3576816</v>
      </c>
      <c r="G149" s="141">
        <v>1532915</v>
      </c>
      <c r="H149" s="141">
        <v>2043901</v>
      </c>
      <c r="I149" s="141">
        <v>44372</v>
      </c>
      <c r="J149" s="141">
        <v>226548</v>
      </c>
      <c r="K149" s="141">
        <v>179567</v>
      </c>
      <c r="L149" s="141">
        <v>547183</v>
      </c>
      <c r="M149" s="141">
        <v>150689</v>
      </c>
      <c r="N149" s="141">
        <v>0</v>
      </c>
      <c r="O149" s="141">
        <v>150689</v>
      </c>
      <c r="P149" s="141">
        <v>2374157</v>
      </c>
    </row>
    <row r="150" spans="1:16" ht="12.75">
      <c r="A150" s="141">
        <v>10</v>
      </c>
      <c r="B150" s="141">
        <v>1999</v>
      </c>
      <c r="C150" s="141" t="s">
        <v>474</v>
      </c>
      <c r="D150" s="141">
        <v>2684413</v>
      </c>
      <c r="E150" s="141">
        <v>8354056</v>
      </c>
      <c r="F150" s="141">
        <v>8772031</v>
      </c>
      <c r="G150" s="141">
        <v>2883123</v>
      </c>
      <c r="H150" s="141">
        <v>5888908</v>
      </c>
      <c r="I150" s="141">
        <v>307644</v>
      </c>
      <c r="J150" s="141">
        <v>1301212</v>
      </c>
      <c r="K150" s="141">
        <v>478262</v>
      </c>
      <c r="L150" s="141">
        <v>807928</v>
      </c>
      <c r="M150" s="141">
        <v>104494</v>
      </c>
      <c r="N150" s="141">
        <v>0</v>
      </c>
      <c r="O150" s="141">
        <v>104494</v>
      </c>
      <c r="P150" s="141">
        <v>6471664</v>
      </c>
    </row>
    <row r="151" spans="1:16" ht="12.75">
      <c r="A151" s="141">
        <v>10</v>
      </c>
      <c r="B151" s="141">
        <v>1999</v>
      </c>
      <c r="C151" s="141" t="s">
        <v>475</v>
      </c>
      <c r="D151" s="141">
        <v>16022976</v>
      </c>
      <c r="E151" s="141">
        <v>66690455</v>
      </c>
      <c r="F151" s="141">
        <v>22047030</v>
      </c>
      <c r="G151" s="141">
        <v>22722230</v>
      </c>
      <c r="H151" s="141">
        <v>-675200</v>
      </c>
      <c r="I151" s="141">
        <v>5205310</v>
      </c>
      <c r="J151" s="141">
        <v>21265548</v>
      </c>
      <c r="K151" s="141">
        <v>7418058</v>
      </c>
      <c r="L151" s="141">
        <v>365945</v>
      </c>
      <c r="M151" s="141">
        <v>35711</v>
      </c>
      <c r="N151" s="141">
        <v>0</v>
      </c>
      <c r="O151" s="141">
        <v>35711</v>
      </c>
      <c r="P151" s="141">
        <v>6778569</v>
      </c>
    </row>
    <row r="152" spans="1:16" ht="12.75">
      <c r="A152" s="141">
        <v>12</v>
      </c>
      <c r="B152" s="141">
        <v>1999</v>
      </c>
      <c r="C152" s="141" t="s">
        <v>476</v>
      </c>
      <c r="D152" s="141">
        <v>153459697</v>
      </c>
      <c r="E152" s="141">
        <v>624236448</v>
      </c>
      <c r="F152" s="141">
        <v>410652079</v>
      </c>
      <c r="G152" s="141">
        <v>196907048</v>
      </c>
      <c r="H152" s="141">
        <v>213745031</v>
      </c>
      <c r="I152" s="141">
        <v>34352757</v>
      </c>
      <c r="J152" s="141">
        <v>163542401</v>
      </c>
      <c r="K152" s="141">
        <v>51372482</v>
      </c>
      <c r="L152" s="141">
        <v>11978596</v>
      </c>
      <c r="M152" s="141">
        <v>1699329</v>
      </c>
      <c r="N152" s="141">
        <v>0</v>
      </c>
      <c r="O152" s="141">
        <v>1699329</v>
      </c>
      <c r="P152" s="141">
        <v>266816842</v>
      </c>
    </row>
    <row r="153" spans="1:16" ht="12.75">
      <c r="A153" s="141">
        <v>10</v>
      </c>
      <c r="B153" s="141">
        <v>1999</v>
      </c>
      <c r="C153" s="141" t="s">
        <v>477</v>
      </c>
      <c r="D153" s="141">
        <v>0</v>
      </c>
      <c r="E153" s="141">
        <v>0</v>
      </c>
      <c r="F153" s="141">
        <v>0</v>
      </c>
      <c r="G153" s="141">
        <v>0</v>
      </c>
      <c r="H153" s="141">
        <v>0</v>
      </c>
      <c r="I153" s="141">
        <v>0</v>
      </c>
      <c r="J153" s="141">
        <v>0</v>
      </c>
      <c r="K153" s="141">
        <v>0</v>
      </c>
      <c r="L153" s="141">
        <v>0</v>
      </c>
      <c r="M153" s="141">
        <v>0</v>
      </c>
      <c r="N153" s="141">
        <v>0</v>
      </c>
      <c r="O153" s="141">
        <v>0</v>
      </c>
      <c r="P153" s="141">
        <v>0</v>
      </c>
    </row>
    <row r="154" spans="1:16" ht="12.75">
      <c r="A154" s="141">
        <v>10</v>
      </c>
      <c r="B154" s="141">
        <v>1999</v>
      </c>
      <c r="C154" s="141" t="s">
        <v>478</v>
      </c>
      <c r="D154" s="141">
        <v>3289404</v>
      </c>
      <c r="E154" s="141">
        <v>15861042</v>
      </c>
      <c r="F154" s="141">
        <v>12660550</v>
      </c>
      <c r="G154" s="141">
        <v>11117593</v>
      </c>
      <c r="H154" s="141">
        <v>1542957</v>
      </c>
      <c r="I154" s="141">
        <v>361088</v>
      </c>
      <c r="J154" s="141">
        <v>2163363</v>
      </c>
      <c r="K154" s="141">
        <v>1550230</v>
      </c>
      <c r="L154" s="141">
        <v>66412</v>
      </c>
      <c r="M154" s="141">
        <v>16160</v>
      </c>
      <c r="N154" s="141">
        <v>0</v>
      </c>
      <c r="O154" s="141">
        <v>16160</v>
      </c>
      <c r="P154" s="141">
        <v>3109347</v>
      </c>
    </row>
    <row r="155" spans="1:16" ht="12.75">
      <c r="A155" s="141">
        <v>10</v>
      </c>
      <c r="B155" s="141">
        <v>1999</v>
      </c>
      <c r="C155" s="141" t="s">
        <v>479</v>
      </c>
      <c r="D155" s="141">
        <v>5053</v>
      </c>
      <c r="E155" s="141">
        <v>16745</v>
      </c>
      <c r="F155" s="141">
        <v>17770</v>
      </c>
      <c r="G155" s="141">
        <v>9321</v>
      </c>
      <c r="H155" s="141">
        <v>8449</v>
      </c>
      <c r="I155" s="141">
        <v>0</v>
      </c>
      <c r="J155" s="141">
        <v>0</v>
      </c>
      <c r="K155" s="141">
        <v>0</v>
      </c>
      <c r="L155" s="141">
        <v>0</v>
      </c>
      <c r="M155" s="141">
        <v>0</v>
      </c>
      <c r="N155" s="141">
        <v>0</v>
      </c>
      <c r="O155" s="141">
        <v>0</v>
      </c>
      <c r="P155" s="141">
        <v>8449</v>
      </c>
    </row>
    <row r="156" spans="1:16" ht="12.75">
      <c r="A156" s="141">
        <v>10</v>
      </c>
      <c r="B156" s="141">
        <v>1999</v>
      </c>
      <c r="C156" s="141" t="s">
        <v>480</v>
      </c>
      <c r="D156" s="141">
        <v>337524</v>
      </c>
      <c r="E156" s="141">
        <v>584921</v>
      </c>
      <c r="F156" s="141">
        <v>522298</v>
      </c>
      <c r="G156" s="141">
        <v>128483</v>
      </c>
      <c r="H156" s="141">
        <v>393815</v>
      </c>
      <c r="I156" s="141">
        <v>23252</v>
      </c>
      <c r="J156" s="141">
        <v>92301</v>
      </c>
      <c r="K156" s="141">
        <v>25961</v>
      </c>
      <c r="L156" s="141">
        <v>274598</v>
      </c>
      <c r="M156" s="141">
        <v>26940</v>
      </c>
      <c r="N156" s="141">
        <v>0</v>
      </c>
      <c r="O156" s="141">
        <v>26940</v>
      </c>
      <c r="P156" s="141">
        <v>446716</v>
      </c>
    </row>
    <row r="157" spans="1:16" ht="12.75">
      <c r="A157" s="141">
        <v>10</v>
      </c>
      <c r="B157" s="141">
        <v>1999</v>
      </c>
      <c r="C157" s="141" t="s">
        <v>481</v>
      </c>
      <c r="D157" s="141">
        <v>143281</v>
      </c>
      <c r="E157" s="141">
        <v>859139</v>
      </c>
      <c r="F157" s="141">
        <v>2418154</v>
      </c>
      <c r="G157" s="141">
        <v>409890</v>
      </c>
      <c r="H157" s="141">
        <v>2008264</v>
      </c>
      <c r="I157" s="141">
        <v>0</v>
      </c>
      <c r="J157" s="141">
        <v>0</v>
      </c>
      <c r="K157" s="141">
        <v>0</v>
      </c>
      <c r="L157" s="141">
        <v>0</v>
      </c>
      <c r="M157" s="141">
        <v>0</v>
      </c>
      <c r="N157" s="141">
        <v>0</v>
      </c>
      <c r="O157" s="141">
        <v>0</v>
      </c>
      <c r="P157" s="141">
        <v>2008264</v>
      </c>
    </row>
    <row r="158" spans="1:16" ht="12.75">
      <c r="A158" s="141">
        <v>10</v>
      </c>
      <c r="B158" s="141">
        <v>1999</v>
      </c>
      <c r="C158" s="141" t="s">
        <v>482</v>
      </c>
      <c r="D158" s="141">
        <v>41405</v>
      </c>
      <c r="E158" s="141">
        <v>162866</v>
      </c>
      <c r="F158" s="141">
        <v>407095</v>
      </c>
      <c r="G158" s="141">
        <v>170110</v>
      </c>
      <c r="H158" s="141">
        <v>236985</v>
      </c>
      <c r="I158" s="141">
        <v>0</v>
      </c>
      <c r="J158" s="141">
        <v>0</v>
      </c>
      <c r="K158" s="141">
        <v>0</v>
      </c>
      <c r="L158" s="141">
        <v>0</v>
      </c>
      <c r="M158" s="141">
        <v>0</v>
      </c>
      <c r="N158" s="141">
        <v>0</v>
      </c>
      <c r="O158" s="141">
        <v>0</v>
      </c>
      <c r="P158" s="141">
        <v>236985</v>
      </c>
    </row>
    <row r="159" spans="1:16" ht="12.75">
      <c r="A159" s="141">
        <v>10</v>
      </c>
      <c r="B159" s="141">
        <v>1999</v>
      </c>
      <c r="C159" s="141" t="s">
        <v>483</v>
      </c>
      <c r="D159" s="141">
        <v>0</v>
      </c>
      <c r="E159" s="141">
        <v>0</v>
      </c>
      <c r="F159" s="141">
        <v>0</v>
      </c>
      <c r="G159" s="141">
        <v>0</v>
      </c>
      <c r="H159" s="141">
        <v>0</v>
      </c>
      <c r="I159" s="141">
        <v>0</v>
      </c>
      <c r="J159" s="141">
        <v>0</v>
      </c>
      <c r="K159" s="141">
        <v>0</v>
      </c>
      <c r="L159" s="141">
        <v>0</v>
      </c>
      <c r="M159" s="141">
        <v>0</v>
      </c>
      <c r="N159" s="141">
        <v>0</v>
      </c>
      <c r="O159" s="141">
        <v>0</v>
      </c>
      <c r="P159" s="141">
        <v>0</v>
      </c>
    </row>
    <row r="160" spans="1:16" ht="12.75">
      <c r="A160" s="141">
        <v>10</v>
      </c>
      <c r="B160" s="141">
        <v>1999</v>
      </c>
      <c r="C160" s="141" t="s">
        <v>484</v>
      </c>
      <c r="D160" s="141">
        <v>13373369</v>
      </c>
      <c r="E160" s="141">
        <v>69494153</v>
      </c>
      <c r="F160" s="141">
        <v>77498198</v>
      </c>
      <c r="G160" s="141">
        <v>42192424</v>
      </c>
      <c r="H160" s="141">
        <v>35305774</v>
      </c>
      <c r="I160" s="141">
        <v>3193990</v>
      </c>
      <c r="J160" s="141">
        <v>19018359</v>
      </c>
      <c r="K160" s="141">
        <v>11793502</v>
      </c>
      <c r="L160" s="141">
        <v>1950656</v>
      </c>
      <c r="M160" s="141">
        <v>448057</v>
      </c>
      <c r="N160" s="141">
        <v>0</v>
      </c>
      <c r="O160" s="141">
        <v>448057</v>
      </c>
      <c r="P160" s="141">
        <v>47547333</v>
      </c>
    </row>
    <row r="161" spans="1:16" ht="12.75">
      <c r="A161" s="141">
        <v>10</v>
      </c>
      <c r="B161" s="141">
        <v>1999</v>
      </c>
      <c r="C161" s="141" t="s">
        <v>485</v>
      </c>
      <c r="D161" s="141">
        <v>0</v>
      </c>
      <c r="E161" s="141">
        <v>0</v>
      </c>
      <c r="F161" s="141">
        <v>0</v>
      </c>
      <c r="G161" s="141">
        <v>0</v>
      </c>
      <c r="H161" s="141">
        <v>0</v>
      </c>
      <c r="I161" s="141">
        <v>0</v>
      </c>
      <c r="J161" s="141">
        <v>0</v>
      </c>
      <c r="K161" s="141">
        <v>0</v>
      </c>
      <c r="L161" s="141">
        <v>0</v>
      </c>
      <c r="M161" s="141">
        <v>0</v>
      </c>
      <c r="N161" s="141">
        <v>0</v>
      </c>
      <c r="O161" s="141">
        <v>0</v>
      </c>
      <c r="P161" s="141">
        <v>0</v>
      </c>
    </row>
    <row r="162" spans="1:16" ht="12.75">
      <c r="A162" s="141">
        <v>10</v>
      </c>
      <c r="B162" s="141">
        <v>1999</v>
      </c>
      <c r="C162" s="141" t="s">
        <v>486</v>
      </c>
      <c r="D162" s="141">
        <v>11674984</v>
      </c>
      <c r="E162" s="141">
        <v>38223404</v>
      </c>
      <c r="F162" s="141">
        <v>14543178</v>
      </c>
      <c r="G162" s="141">
        <v>3056839</v>
      </c>
      <c r="H162" s="141">
        <v>11486339</v>
      </c>
      <c r="I162" s="141">
        <v>4544776</v>
      </c>
      <c r="J162" s="141">
        <v>20862039</v>
      </c>
      <c r="K162" s="141">
        <v>1631544</v>
      </c>
      <c r="L162" s="141">
        <v>558023</v>
      </c>
      <c r="M162" s="141">
        <v>139049</v>
      </c>
      <c r="N162" s="141">
        <v>0</v>
      </c>
      <c r="O162" s="141">
        <v>139049</v>
      </c>
      <c r="P162" s="141">
        <v>13256932</v>
      </c>
    </row>
    <row r="163" spans="1:16" ht="12.75">
      <c r="A163" s="141">
        <v>10</v>
      </c>
      <c r="B163" s="141">
        <v>1999</v>
      </c>
      <c r="C163" s="141" t="s">
        <v>487</v>
      </c>
      <c r="D163" s="141">
        <v>80959356</v>
      </c>
      <c r="E163" s="141">
        <v>453743103</v>
      </c>
      <c r="F163" s="141">
        <v>306339582</v>
      </c>
      <c r="G163" s="141">
        <v>286563571</v>
      </c>
      <c r="H163" s="141">
        <v>19776011</v>
      </c>
      <c r="I163" s="141">
        <v>5129976</v>
      </c>
      <c r="J163" s="141">
        <v>31230516</v>
      </c>
      <c r="K163" s="141">
        <v>19768892</v>
      </c>
      <c r="L163" s="141">
        <v>13023843</v>
      </c>
      <c r="M163" s="141">
        <v>824211</v>
      </c>
      <c r="N163" s="141">
        <v>0</v>
      </c>
      <c r="O163" s="141">
        <v>824211</v>
      </c>
      <c r="P163" s="141">
        <v>40369114</v>
      </c>
    </row>
    <row r="164" spans="1:16" ht="12.75">
      <c r="A164" s="141">
        <v>10</v>
      </c>
      <c r="B164" s="141">
        <v>1999</v>
      </c>
      <c r="C164" s="141" t="s">
        <v>488</v>
      </c>
      <c r="D164" s="141">
        <v>7089690</v>
      </c>
      <c r="E164" s="141">
        <v>21659988</v>
      </c>
      <c r="F164" s="141">
        <v>22950070</v>
      </c>
      <c r="G164" s="141">
        <v>9575864</v>
      </c>
      <c r="H164" s="141">
        <v>13374206</v>
      </c>
      <c r="I164" s="141">
        <v>1032718</v>
      </c>
      <c r="J164" s="141">
        <v>5334711</v>
      </c>
      <c r="K164" s="141">
        <v>2418223</v>
      </c>
      <c r="L164" s="141">
        <v>903046</v>
      </c>
      <c r="M164" s="141">
        <v>100245</v>
      </c>
      <c r="N164" s="141">
        <v>0</v>
      </c>
      <c r="O164" s="141">
        <v>100245</v>
      </c>
      <c r="P164" s="141">
        <v>15892674</v>
      </c>
    </row>
    <row r="165" spans="1:16" ht="12.75">
      <c r="A165" s="141">
        <v>10</v>
      </c>
      <c r="B165" s="141">
        <v>1999</v>
      </c>
      <c r="C165" s="141" t="s">
        <v>489</v>
      </c>
      <c r="D165" s="141">
        <v>53798724</v>
      </c>
      <c r="E165" s="141">
        <v>244838059</v>
      </c>
      <c r="F165" s="141">
        <v>118508384</v>
      </c>
      <c r="G165" s="141">
        <v>27966206</v>
      </c>
      <c r="H165" s="141">
        <v>90542178</v>
      </c>
      <c r="I165" s="141">
        <v>20882832</v>
      </c>
      <c r="J165" s="141">
        <v>114939185</v>
      </c>
      <c r="K165" s="141">
        <v>11781228</v>
      </c>
      <c r="L165" s="141">
        <v>2698318</v>
      </c>
      <c r="M165" s="141">
        <v>250228</v>
      </c>
      <c r="N165" s="141">
        <v>0</v>
      </c>
      <c r="O165" s="141">
        <v>250228</v>
      </c>
      <c r="P165" s="141">
        <v>102573634</v>
      </c>
    </row>
    <row r="166" spans="1:16" ht="12.75">
      <c r="A166" s="141">
        <v>10</v>
      </c>
      <c r="B166" s="141">
        <v>1999</v>
      </c>
      <c r="C166" s="141" t="s">
        <v>490</v>
      </c>
      <c r="D166" s="141">
        <v>0</v>
      </c>
      <c r="E166" s="141">
        <v>0</v>
      </c>
      <c r="F166" s="141">
        <v>0</v>
      </c>
      <c r="G166" s="141">
        <v>0</v>
      </c>
      <c r="H166" s="141">
        <v>0</v>
      </c>
      <c r="I166" s="141">
        <v>0</v>
      </c>
      <c r="J166" s="141">
        <v>0</v>
      </c>
      <c r="K166" s="141">
        <v>0</v>
      </c>
      <c r="L166" s="141">
        <v>0</v>
      </c>
      <c r="M166" s="141">
        <v>0</v>
      </c>
      <c r="N166" s="141">
        <v>0</v>
      </c>
      <c r="O166" s="141">
        <v>0</v>
      </c>
      <c r="P166" s="141">
        <v>0</v>
      </c>
    </row>
    <row r="167" spans="1:16" ht="12.75">
      <c r="A167" s="141">
        <v>10</v>
      </c>
      <c r="B167" s="141">
        <v>1999</v>
      </c>
      <c r="C167" s="141" t="s">
        <v>491</v>
      </c>
      <c r="D167" s="141">
        <v>0</v>
      </c>
      <c r="E167" s="141">
        <v>0</v>
      </c>
      <c r="F167" s="141">
        <v>0</v>
      </c>
      <c r="G167" s="141">
        <v>0</v>
      </c>
      <c r="H167" s="141">
        <v>0</v>
      </c>
      <c r="I167" s="141">
        <v>0</v>
      </c>
      <c r="J167" s="141">
        <v>0</v>
      </c>
      <c r="K167" s="141">
        <v>0</v>
      </c>
      <c r="L167" s="141">
        <v>0</v>
      </c>
      <c r="M167" s="141">
        <v>0</v>
      </c>
      <c r="N167" s="141">
        <v>0</v>
      </c>
      <c r="O167" s="141">
        <v>0</v>
      </c>
      <c r="P167" s="141">
        <v>0</v>
      </c>
    </row>
    <row r="168" spans="1:16" ht="12.75">
      <c r="A168" s="141">
        <v>10</v>
      </c>
      <c r="B168" s="141">
        <v>1999</v>
      </c>
      <c r="C168" s="141" t="s">
        <v>492</v>
      </c>
      <c r="D168" s="141">
        <v>18190409</v>
      </c>
      <c r="E168" s="141">
        <v>101105898</v>
      </c>
      <c r="F168" s="141">
        <v>97343642</v>
      </c>
      <c r="G168" s="141">
        <v>35958991</v>
      </c>
      <c r="H168" s="141">
        <v>61384651</v>
      </c>
      <c r="I168" s="141">
        <v>12030659</v>
      </c>
      <c r="J168" s="141">
        <v>79174392</v>
      </c>
      <c r="K168" s="141">
        <v>28181852</v>
      </c>
      <c r="L168" s="141">
        <v>5184254</v>
      </c>
      <c r="M168" s="141">
        <v>495392</v>
      </c>
      <c r="N168" s="141">
        <v>0</v>
      </c>
      <c r="O168" s="141">
        <v>495392</v>
      </c>
      <c r="P168" s="141">
        <v>90061895</v>
      </c>
    </row>
    <row r="169" spans="1:16" ht="12.75">
      <c r="A169" s="141">
        <v>10</v>
      </c>
      <c r="B169" s="141">
        <v>1999</v>
      </c>
      <c r="C169" s="141" t="s">
        <v>493</v>
      </c>
      <c r="D169" s="141">
        <v>49107</v>
      </c>
      <c r="E169" s="141">
        <v>303823</v>
      </c>
      <c r="F169" s="141">
        <v>915731</v>
      </c>
      <c r="G169" s="141">
        <v>123160</v>
      </c>
      <c r="H169" s="141">
        <v>792571</v>
      </c>
      <c r="I169" s="141">
        <v>60</v>
      </c>
      <c r="J169" s="141">
        <v>100</v>
      </c>
      <c r="K169" s="141">
        <v>172</v>
      </c>
      <c r="L169" s="141">
        <v>0</v>
      </c>
      <c r="M169" s="141">
        <v>0</v>
      </c>
      <c r="N169" s="141">
        <v>0</v>
      </c>
      <c r="O169" s="141">
        <v>0</v>
      </c>
      <c r="P169" s="141">
        <v>792743</v>
      </c>
    </row>
    <row r="170" spans="1:16" ht="12.75">
      <c r="A170" s="141">
        <v>10</v>
      </c>
      <c r="B170" s="141">
        <v>1999</v>
      </c>
      <c r="C170" s="141" t="s">
        <v>494</v>
      </c>
      <c r="D170" s="141">
        <v>183283</v>
      </c>
      <c r="E170" s="141">
        <v>622912</v>
      </c>
      <c r="F170" s="141">
        <v>1053027</v>
      </c>
      <c r="G170" s="141">
        <v>311615</v>
      </c>
      <c r="H170" s="141">
        <v>741412</v>
      </c>
      <c r="I170" s="141">
        <v>75769</v>
      </c>
      <c r="J170" s="141">
        <v>365542</v>
      </c>
      <c r="K170" s="141">
        <v>182770</v>
      </c>
      <c r="L170" s="141">
        <v>1508</v>
      </c>
      <c r="M170" s="141">
        <v>409</v>
      </c>
      <c r="N170" s="141">
        <v>0</v>
      </c>
      <c r="O170" s="141">
        <v>409</v>
      </c>
      <c r="P170" s="141">
        <v>924591</v>
      </c>
    </row>
    <row r="171" spans="1:16" ht="12.75">
      <c r="A171" s="141">
        <v>10</v>
      </c>
      <c r="B171" s="141">
        <v>1999</v>
      </c>
      <c r="C171" s="141" t="s">
        <v>495</v>
      </c>
      <c r="D171" s="141">
        <v>4580934</v>
      </c>
      <c r="E171" s="141">
        <v>16220782</v>
      </c>
      <c r="F171" s="141">
        <v>14996686</v>
      </c>
      <c r="G171" s="141">
        <v>5614885</v>
      </c>
      <c r="H171" s="141">
        <v>9381801</v>
      </c>
      <c r="I171" s="141">
        <v>1313977</v>
      </c>
      <c r="J171" s="141">
        <v>7185004</v>
      </c>
      <c r="K171" s="141">
        <v>2541319</v>
      </c>
      <c r="L171" s="141">
        <v>865544</v>
      </c>
      <c r="M171" s="141">
        <v>137827</v>
      </c>
      <c r="N171" s="141">
        <v>0</v>
      </c>
      <c r="O171" s="141">
        <v>137827</v>
      </c>
      <c r="P171" s="141">
        <v>12060947</v>
      </c>
    </row>
    <row r="172" spans="1:16" ht="12.75">
      <c r="A172" s="141">
        <v>10</v>
      </c>
      <c r="B172" s="141">
        <v>1999</v>
      </c>
      <c r="C172" s="141" t="s">
        <v>496</v>
      </c>
      <c r="D172" s="141">
        <v>50764</v>
      </c>
      <c r="E172" s="141">
        <v>139243</v>
      </c>
      <c r="F172" s="141">
        <v>184213</v>
      </c>
      <c r="G172" s="141">
        <v>130948</v>
      </c>
      <c r="H172" s="141">
        <v>53265</v>
      </c>
      <c r="I172" s="141">
        <v>2</v>
      </c>
      <c r="J172" s="141">
        <v>4</v>
      </c>
      <c r="K172" s="141">
        <v>7</v>
      </c>
      <c r="L172" s="141">
        <v>0</v>
      </c>
      <c r="M172" s="141">
        <v>0</v>
      </c>
      <c r="N172" s="141">
        <v>0</v>
      </c>
      <c r="O172" s="141">
        <v>0</v>
      </c>
      <c r="P172" s="141">
        <v>53272</v>
      </c>
    </row>
    <row r="173" spans="1:16" ht="12.75">
      <c r="A173" s="141">
        <v>10</v>
      </c>
      <c r="B173" s="141">
        <v>1999</v>
      </c>
      <c r="C173" s="141" t="s">
        <v>497</v>
      </c>
      <c r="D173" s="141">
        <v>19465</v>
      </c>
      <c r="E173" s="141">
        <v>81319</v>
      </c>
      <c r="F173" s="141">
        <v>152911</v>
      </c>
      <c r="G173" s="141">
        <v>77902</v>
      </c>
      <c r="H173" s="141">
        <v>75009</v>
      </c>
      <c r="I173" s="141">
        <v>0</v>
      </c>
      <c r="J173" s="141">
        <v>0</v>
      </c>
      <c r="K173" s="141">
        <v>0</v>
      </c>
      <c r="L173" s="141">
        <v>0</v>
      </c>
      <c r="M173" s="141">
        <v>0</v>
      </c>
      <c r="N173" s="141">
        <v>0</v>
      </c>
      <c r="O173" s="141">
        <v>0</v>
      </c>
      <c r="P173" s="141">
        <v>75009</v>
      </c>
    </row>
    <row r="174" spans="1:16" ht="12.75">
      <c r="A174" s="141">
        <v>10</v>
      </c>
      <c r="B174" s="141">
        <v>1999</v>
      </c>
      <c r="C174" s="141" t="s">
        <v>498</v>
      </c>
      <c r="D174" s="141">
        <v>988613</v>
      </c>
      <c r="E174" s="141">
        <v>4862723</v>
      </c>
      <c r="F174" s="141">
        <v>7874406</v>
      </c>
      <c r="G174" s="141">
        <v>3353645</v>
      </c>
      <c r="H174" s="141">
        <v>4520761</v>
      </c>
      <c r="I174" s="141">
        <v>0</v>
      </c>
      <c r="J174" s="141">
        <v>0</v>
      </c>
      <c r="K174" s="141">
        <v>0</v>
      </c>
      <c r="L174" s="141">
        <v>0</v>
      </c>
      <c r="M174" s="141">
        <v>0</v>
      </c>
      <c r="N174" s="141">
        <v>0</v>
      </c>
      <c r="O174" s="141">
        <v>0</v>
      </c>
      <c r="P174" s="141">
        <v>4520761</v>
      </c>
    </row>
    <row r="175" spans="1:16" ht="12.75">
      <c r="A175" s="141">
        <v>10</v>
      </c>
      <c r="B175" s="141">
        <v>1999</v>
      </c>
      <c r="C175" s="141" t="s">
        <v>499</v>
      </c>
      <c r="D175" s="141">
        <v>14018926</v>
      </c>
      <c r="E175" s="141">
        <v>76612070</v>
      </c>
      <c r="F175" s="141">
        <v>58436294</v>
      </c>
      <c r="G175" s="141">
        <v>43954041</v>
      </c>
      <c r="H175" s="141">
        <v>14482253</v>
      </c>
      <c r="I175" s="141">
        <v>400146</v>
      </c>
      <c r="J175" s="141">
        <v>2479530</v>
      </c>
      <c r="K175" s="141">
        <v>1453797</v>
      </c>
      <c r="L175" s="141">
        <v>1580331</v>
      </c>
      <c r="M175" s="141">
        <v>144466</v>
      </c>
      <c r="N175" s="141">
        <v>0</v>
      </c>
      <c r="O175" s="141">
        <v>144466</v>
      </c>
      <c r="P175" s="141">
        <v>16080516</v>
      </c>
    </row>
    <row r="176" spans="1:16" ht="12.75">
      <c r="A176" s="141">
        <v>10</v>
      </c>
      <c r="B176" s="141">
        <v>1999</v>
      </c>
      <c r="C176" s="141" t="s">
        <v>402</v>
      </c>
      <c r="D176" s="141">
        <v>33009001</v>
      </c>
      <c r="E176" s="141">
        <v>175750828</v>
      </c>
      <c r="F176" s="141">
        <v>196744302</v>
      </c>
      <c r="G176" s="141">
        <v>52078358</v>
      </c>
      <c r="H176" s="141">
        <v>144665944</v>
      </c>
      <c r="I176" s="141">
        <v>2899625</v>
      </c>
      <c r="J176" s="141">
        <v>18454565</v>
      </c>
      <c r="K176" s="141">
        <v>5521646</v>
      </c>
      <c r="L176" s="141">
        <v>3788674</v>
      </c>
      <c r="M176" s="141">
        <v>461372</v>
      </c>
      <c r="N176" s="141">
        <v>0</v>
      </c>
      <c r="O176" s="141">
        <v>461372</v>
      </c>
      <c r="P176" s="141">
        <v>150648962</v>
      </c>
    </row>
    <row r="177" spans="1:16" ht="12.75">
      <c r="A177" s="141">
        <v>10</v>
      </c>
      <c r="B177" s="141">
        <v>1999</v>
      </c>
      <c r="C177" s="141" t="s">
        <v>403</v>
      </c>
      <c r="D177" s="141">
        <v>9367341</v>
      </c>
      <c r="E177" s="141">
        <v>30276915</v>
      </c>
      <c r="F177" s="141">
        <v>15160360</v>
      </c>
      <c r="G177" s="141">
        <v>5385975</v>
      </c>
      <c r="H177" s="141">
        <v>9774385</v>
      </c>
      <c r="I177" s="141">
        <v>2592796</v>
      </c>
      <c r="J177" s="141">
        <v>10565984</v>
      </c>
      <c r="K177" s="141">
        <v>1960894</v>
      </c>
      <c r="L177" s="141">
        <v>6468200</v>
      </c>
      <c r="M177" s="141">
        <v>544199</v>
      </c>
      <c r="N177" s="141">
        <v>0</v>
      </c>
      <c r="O177" s="141">
        <v>544199</v>
      </c>
      <c r="P177" s="141">
        <v>12279478</v>
      </c>
    </row>
    <row r="178" spans="1:16" ht="12.75">
      <c r="A178" s="141">
        <v>10</v>
      </c>
      <c r="B178" s="141">
        <v>1999</v>
      </c>
      <c r="C178" s="141" t="s">
        <v>404</v>
      </c>
      <c r="D178" s="141">
        <v>724904</v>
      </c>
      <c r="E178" s="141">
        <v>3027452</v>
      </c>
      <c r="F178" s="141">
        <v>4952048</v>
      </c>
      <c r="G178" s="141">
        <v>1932144</v>
      </c>
      <c r="H178" s="141">
        <v>3019904</v>
      </c>
      <c r="I178" s="141">
        <v>186808</v>
      </c>
      <c r="J178" s="141">
        <v>899506</v>
      </c>
      <c r="K178" s="141">
        <v>579265</v>
      </c>
      <c r="L178" s="141">
        <v>0</v>
      </c>
      <c r="M178" s="141">
        <v>0</v>
      </c>
      <c r="N178" s="141">
        <v>0</v>
      </c>
      <c r="O178" s="141">
        <v>0</v>
      </c>
      <c r="P178" s="141">
        <v>3599169</v>
      </c>
    </row>
    <row r="179" spans="1:16" ht="12.75">
      <c r="A179" s="141">
        <v>10</v>
      </c>
      <c r="B179" s="141">
        <v>1999</v>
      </c>
      <c r="C179" s="141" t="s">
        <v>405</v>
      </c>
      <c r="D179" s="141">
        <v>25999904</v>
      </c>
      <c r="E179" s="141">
        <v>80803732</v>
      </c>
      <c r="F179" s="141">
        <v>61977770</v>
      </c>
      <c r="G179" s="141">
        <v>14608400</v>
      </c>
      <c r="H179" s="141">
        <v>47369370</v>
      </c>
      <c r="I179" s="141">
        <v>9386381</v>
      </c>
      <c r="J179" s="141">
        <v>41147752</v>
      </c>
      <c r="K179" s="141">
        <v>8320554</v>
      </c>
      <c r="L179" s="141">
        <v>2404167</v>
      </c>
      <c r="M179" s="141">
        <v>240147</v>
      </c>
      <c r="N179" s="141">
        <v>0</v>
      </c>
      <c r="O179" s="141">
        <v>240147</v>
      </c>
      <c r="P179" s="141">
        <v>55930071</v>
      </c>
    </row>
    <row r="180" spans="1:16" ht="12.75">
      <c r="A180" s="141">
        <v>10</v>
      </c>
      <c r="B180" s="141">
        <v>1999</v>
      </c>
      <c r="C180" s="141" t="s">
        <v>406</v>
      </c>
      <c r="D180" s="141">
        <v>5467251</v>
      </c>
      <c r="E180" s="141">
        <v>31478874</v>
      </c>
      <c r="F180" s="141">
        <v>36956998</v>
      </c>
      <c r="G180" s="141">
        <v>12227378</v>
      </c>
      <c r="H180" s="141">
        <v>24729620</v>
      </c>
      <c r="I180" s="141">
        <v>1733672</v>
      </c>
      <c r="J180" s="141">
        <v>11321898</v>
      </c>
      <c r="K180" s="141">
        <v>4481435</v>
      </c>
      <c r="L180" s="141">
        <v>2203829</v>
      </c>
      <c r="M180" s="141">
        <v>159811</v>
      </c>
      <c r="N180" s="141">
        <v>0</v>
      </c>
      <c r="O180" s="141">
        <v>159811</v>
      </c>
      <c r="P180" s="141">
        <v>29370866</v>
      </c>
    </row>
    <row r="181" spans="1:16" ht="12.75">
      <c r="A181" s="141">
        <v>10</v>
      </c>
      <c r="B181" s="141">
        <v>1999</v>
      </c>
      <c r="C181" s="141" t="s">
        <v>407</v>
      </c>
      <c r="D181" s="141">
        <v>7819102</v>
      </c>
      <c r="E181" s="141">
        <v>60382029</v>
      </c>
      <c r="F181" s="141">
        <v>80272362</v>
      </c>
      <c r="G181" s="141">
        <v>49081554</v>
      </c>
      <c r="H181" s="141">
        <v>31190808</v>
      </c>
      <c r="I181" s="141">
        <v>113439</v>
      </c>
      <c r="J181" s="141">
        <v>1014696</v>
      </c>
      <c r="K181" s="141">
        <v>831074</v>
      </c>
      <c r="L181" s="141">
        <v>803021</v>
      </c>
      <c r="M181" s="141">
        <v>45066</v>
      </c>
      <c r="N181" s="141">
        <v>0</v>
      </c>
      <c r="O181" s="141">
        <v>45066</v>
      </c>
      <c r="P181" s="141">
        <v>32066948</v>
      </c>
    </row>
    <row r="182" spans="1:16" ht="12.75">
      <c r="A182" s="141">
        <v>12</v>
      </c>
      <c r="B182" s="141">
        <v>1999</v>
      </c>
      <c r="C182" s="141" t="s">
        <v>408</v>
      </c>
      <c r="D182" s="141">
        <v>291181794</v>
      </c>
      <c r="E182" s="141">
        <v>1427112020</v>
      </c>
      <c r="F182" s="141">
        <v>1132886029</v>
      </c>
      <c r="G182" s="141">
        <v>606029297</v>
      </c>
      <c r="H182" s="141">
        <v>526856732</v>
      </c>
      <c r="I182" s="141">
        <v>65901966</v>
      </c>
      <c r="J182" s="141">
        <v>366249447</v>
      </c>
      <c r="K182" s="141">
        <v>103024365</v>
      </c>
      <c r="L182" s="141">
        <v>42774424</v>
      </c>
      <c r="M182" s="141">
        <v>4033579</v>
      </c>
      <c r="N182" s="141">
        <v>0</v>
      </c>
      <c r="O182" s="141">
        <v>4033579</v>
      </c>
      <c r="P182" s="141">
        <v>633914676</v>
      </c>
    </row>
    <row r="183" spans="1:16" ht="12.75">
      <c r="A183" s="141">
        <v>10</v>
      </c>
      <c r="B183" s="141">
        <v>1999</v>
      </c>
      <c r="C183" s="141" t="s">
        <v>409</v>
      </c>
      <c r="D183" s="141">
        <v>18480598</v>
      </c>
      <c r="E183" s="141">
        <v>74054426</v>
      </c>
      <c r="F183" s="141">
        <v>49377446</v>
      </c>
      <c r="G183" s="141">
        <v>11979059</v>
      </c>
      <c r="H183" s="141">
        <v>37398387</v>
      </c>
      <c r="I183" s="141">
        <v>10721284</v>
      </c>
      <c r="J183" s="141">
        <v>58664999</v>
      </c>
      <c r="K183" s="141">
        <v>9621728</v>
      </c>
      <c r="L183" s="141">
        <v>13103735</v>
      </c>
      <c r="M183" s="141">
        <v>976801</v>
      </c>
      <c r="N183" s="141">
        <v>0</v>
      </c>
      <c r="O183" s="141">
        <v>976801</v>
      </c>
      <c r="P183" s="141">
        <v>47996916</v>
      </c>
    </row>
    <row r="184" spans="1:16" ht="12.75">
      <c r="A184" s="141">
        <v>10</v>
      </c>
      <c r="B184" s="141">
        <v>1999</v>
      </c>
      <c r="C184" s="141" t="s">
        <v>410</v>
      </c>
      <c r="D184" s="141">
        <v>28849</v>
      </c>
      <c r="E184" s="141">
        <v>96990</v>
      </c>
      <c r="F184" s="141">
        <v>123773</v>
      </c>
      <c r="G184" s="141">
        <v>83857</v>
      </c>
      <c r="H184" s="141">
        <v>39916</v>
      </c>
      <c r="I184" s="141">
        <v>265</v>
      </c>
      <c r="J184" s="141">
        <v>1579</v>
      </c>
      <c r="K184" s="141">
        <v>1271</v>
      </c>
      <c r="L184" s="141">
        <v>0</v>
      </c>
      <c r="M184" s="141">
        <v>0</v>
      </c>
      <c r="N184" s="141">
        <v>0</v>
      </c>
      <c r="O184" s="141">
        <v>0</v>
      </c>
      <c r="P184" s="141">
        <v>41187</v>
      </c>
    </row>
    <row r="185" spans="1:16" ht="12.75">
      <c r="A185" s="141">
        <v>10</v>
      </c>
      <c r="B185" s="141">
        <v>1999</v>
      </c>
      <c r="C185" s="141" t="s">
        <v>411</v>
      </c>
      <c r="D185" s="141">
        <v>410210</v>
      </c>
      <c r="E185" s="141">
        <v>2497671</v>
      </c>
      <c r="F185" s="141">
        <v>4876949</v>
      </c>
      <c r="G185" s="141">
        <v>1637929</v>
      </c>
      <c r="H185" s="141">
        <v>3239020</v>
      </c>
      <c r="I185" s="141">
        <v>77118</v>
      </c>
      <c r="J185" s="141">
        <v>454086</v>
      </c>
      <c r="K185" s="141">
        <v>307948</v>
      </c>
      <c r="L185" s="141">
        <v>567105</v>
      </c>
      <c r="M185" s="141">
        <v>100514</v>
      </c>
      <c r="N185" s="141">
        <v>0</v>
      </c>
      <c r="O185" s="141">
        <v>100514</v>
      </c>
      <c r="P185" s="141">
        <v>3647482</v>
      </c>
    </row>
    <row r="186" spans="1:16" ht="12.75">
      <c r="A186" s="141">
        <v>10</v>
      </c>
      <c r="B186" s="141">
        <v>1999</v>
      </c>
      <c r="C186" s="141" t="s">
        <v>412</v>
      </c>
      <c r="D186" s="141">
        <v>3508642</v>
      </c>
      <c r="E186" s="141">
        <v>4525033</v>
      </c>
      <c r="F186" s="141">
        <v>4484078</v>
      </c>
      <c r="G186" s="141">
        <v>3861812</v>
      </c>
      <c r="H186" s="141">
        <v>622266</v>
      </c>
      <c r="I186" s="141">
        <v>79528</v>
      </c>
      <c r="J186" s="141">
        <v>374699</v>
      </c>
      <c r="K186" s="141">
        <v>312802</v>
      </c>
      <c r="L186" s="141">
        <v>415911</v>
      </c>
      <c r="M186" s="141">
        <v>48020</v>
      </c>
      <c r="N186" s="141">
        <v>0</v>
      </c>
      <c r="O186" s="141">
        <v>48020</v>
      </c>
      <c r="P186" s="141">
        <v>983088</v>
      </c>
    </row>
    <row r="187" spans="1:16" ht="12.75">
      <c r="A187" s="141">
        <v>10</v>
      </c>
      <c r="B187" s="141">
        <v>1999</v>
      </c>
      <c r="C187" s="141" t="s">
        <v>413</v>
      </c>
      <c r="D187" s="141">
        <v>6676</v>
      </c>
      <c r="E187" s="141">
        <v>29972</v>
      </c>
      <c r="F187" s="141">
        <v>24768</v>
      </c>
      <c r="G187" s="141">
        <v>27458</v>
      </c>
      <c r="H187" s="141">
        <v>-2690</v>
      </c>
      <c r="I187" s="141">
        <v>147</v>
      </c>
      <c r="J187" s="141">
        <v>459</v>
      </c>
      <c r="K187" s="141">
        <v>1416</v>
      </c>
      <c r="L187" s="141">
        <v>0</v>
      </c>
      <c r="M187" s="141">
        <v>0</v>
      </c>
      <c r="N187" s="141">
        <v>0</v>
      </c>
      <c r="O187" s="141">
        <v>0</v>
      </c>
      <c r="P187" s="141">
        <v>-1274</v>
      </c>
    </row>
    <row r="188" spans="1:16" ht="12.75">
      <c r="A188" s="141">
        <v>10</v>
      </c>
      <c r="B188" s="141">
        <v>1999</v>
      </c>
      <c r="C188" s="141" t="s">
        <v>414</v>
      </c>
      <c r="D188" s="141">
        <v>64638</v>
      </c>
      <c r="E188" s="141">
        <v>292210</v>
      </c>
      <c r="F188" s="141">
        <v>338414</v>
      </c>
      <c r="G188" s="141">
        <v>161398</v>
      </c>
      <c r="H188" s="141">
        <v>177016</v>
      </c>
      <c r="I188" s="141">
        <v>35650</v>
      </c>
      <c r="J188" s="141">
        <v>155257</v>
      </c>
      <c r="K188" s="141">
        <v>99154</v>
      </c>
      <c r="L188" s="141">
        <v>9754</v>
      </c>
      <c r="M188" s="141">
        <v>2732</v>
      </c>
      <c r="N188" s="141">
        <v>0</v>
      </c>
      <c r="O188" s="141">
        <v>2732</v>
      </c>
      <c r="P188" s="141">
        <v>278902</v>
      </c>
    </row>
    <row r="189" spans="1:16" ht="12.75">
      <c r="A189" s="141">
        <v>10</v>
      </c>
      <c r="B189" s="141">
        <v>1999</v>
      </c>
      <c r="C189" s="141" t="s">
        <v>415</v>
      </c>
      <c r="D189" s="141">
        <v>205075</v>
      </c>
      <c r="E189" s="141">
        <v>1101898</v>
      </c>
      <c r="F189" s="141">
        <v>1037338</v>
      </c>
      <c r="G189" s="141">
        <v>533974</v>
      </c>
      <c r="H189" s="141">
        <v>503364</v>
      </c>
      <c r="I189" s="141">
        <v>84045</v>
      </c>
      <c r="J189" s="141">
        <v>442986</v>
      </c>
      <c r="K189" s="141">
        <v>204956</v>
      </c>
      <c r="L189" s="141">
        <v>357769</v>
      </c>
      <c r="M189" s="141">
        <v>110800</v>
      </c>
      <c r="N189" s="141">
        <v>0</v>
      </c>
      <c r="O189" s="141">
        <v>110800</v>
      </c>
      <c r="P189" s="141">
        <v>819120</v>
      </c>
    </row>
    <row r="190" spans="1:16" ht="12.75">
      <c r="A190" s="141">
        <v>10</v>
      </c>
      <c r="B190" s="141">
        <v>1999</v>
      </c>
      <c r="C190" s="141" t="s">
        <v>416</v>
      </c>
      <c r="D190" s="141">
        <v>19271</v>
      </c>
      <c r="E190" s="141">
        <v>58292</v>
      </c>
      <c r="F190" s="141">
        <v>39178</v>
      </c>
      <c r="G190" s="141">
        <v>38664</v>
      </c>
      <c r="H190" s="141">
        <v>514</v>
      </c>
      <c r="I190" s="141">
        <v>0</v>
      </c>
      <c r="J190" s="141">
        <v>0</v>
      </c>
      <c r="K190" s="141">
        <v>0</v>
      </c>
      <c r="L190" s="141">
        <v>0</v>
      </c>
      <c r="M190" s="141">
        <v>0</v>
      </c>
      <c r="N190" s="141">
        <v>0</v>
      </c>
      <c r="O190" s="141">
        <v>0</v>
      </c>
      <c r="P190" s="141">
        <v>514</v>
      </c>
    </row>
    <row r="191" spans="1:16" ht="12.75">
      <c r="A191" s="141">
        <v>10</v>
      </c>
      <c r="B191" s="141">
        <v>1999</v>
      </c>
      <c r="C191" s="141" t="s">
        <v>417</v>
      </c>
      <c r="D191" s="141">
        <v>661</v>
      </c>
      <c r="E191" s="141">
        <v>1955</v>
      </c>
      <c r="F191" s="141">
        <v>4118</v>
      </c>
      <c r="G191" s="141">
        <v>2579</v>
      </c>
      <c r="H191" s="141">
        <v>1539</v>
      </c>
      <c r="I191" s="141">
        <v>1</v>
      </c>
      <c r="J191" s="141">
        <v>3</v>
      </c>
      <c r="K191" s="141">
        <v>4</v>
      </c>
      <c r="L191" s="141">
        <v>0</v>
      </c>
      <c r="M191" s="141">
        <v>0</v>
      </c>
      <c r="N191" s="141">
        <v>0</v>
      </c>
      <c r="O191" s="141">
        <v>0</v>
      </c>
      <c r="P191" s="141">
        <v>1543</v>
      </c>
    </row>
    <row r="192" spans="1:16" ht="12.75">
      <c r="A192" s="141">
        <v>10</v>
      </c>
      <c r="B192" s="141">
        <v>1999</v>
      </c>
      <c r="C192" s="141" t="s">
        <v>418</v>
      </c>
      <c r="D192" s="141">
        <v>5384790</v>
      </c>
      <c r="E192" s="141">
        <v>14466604</v>
      </c>
      <c r="F192" s="141">
        <v>7815412</v>
      </c>
      <c r="G192" s="141">
        <v>1629739</v>
      </c>
      <c r="H192" s="141">
        <v>6185673</v>
      </c>
      <c r="I192" s="141">
        <v>1658369</v>
      </c>
      <c r="J192" s="141">
        <v>8767965</v>
      </c>
      <c r="K192" s="141">
        <v>980537</v>
      </c>
      <c r="L192" s="141">
        <v>38131922</v>
      </c>
      <c r="M192" s="141">
        <v>2233378</v>
      </c>
      <c r="N192" s="141">
        <v>0</v>
      </c>
      <c r="O192" s="141">
        <v>2233378</v>
      </c>
      <c r="P192" s="141">
        <v>9399588</v>
      </c>
    </row>
    <row r="193" spans="1:16" ht="12.75">
      <c r="A193" s="141">
        <v>10</v>
      </c>
      <c r="B193" s="141">
        <v>1999</v>
      </c>
      <c r="C193" s="141" t="s">
        <v>419</v>
      </c>
      <c r="D193" s="141">
        <v>142812</v>
      </c>
      <c r="E193" s="141">
        <v>725554</v>
      </c>
      <c r="F193" s="141">
        <v>2314434</v>
      </c>
      <c r="G193" s="141">
        <v>1078625</v>
      </c>
      <c r="H193" s="141">
        <v>1235809</v>
      </c>
      <c r="I193" s="141">
        <v>46</v>
      </c>
      <c r="J193" s="141">
        <v>211</v>
      </c>
      <c r="K193" s="141">
        <v>158</v>
      </c>
      <c r="L193" s="141">
        <v>0</v>
      </c>
      <c r="M193" s="141">
        <v>0</v>
      </c>
      <c r="N193" s="141">
        <v>0</v>
      </c>
      <c r="O193" s="141">
        <v>0</v>
      </c>
      <c r="P193" s="141">
        <v>1235967</v>
      </c>
    </row>
    <row r="194" spans="1:16" ht="12.75">
      <c r="A194" s="141">
        <v>10</v>
      </c>
      <c r="B194" s="141">
        <v>1999</v>
      </c>
      <c r="C194" s="141" t="s">
        <v>420</v>
      </c>
      <c r="D194" s="141">
        <v>0</v>
      </c>
      <c r="E194" s="141">
        <v>0</v>
      </c>
      <c r="F194" s="141">
        <v>0</v>
      </c>
      <c r="G194" s="141">
        <v>0</v>
      </c>
      <c r="H194" s="141">
        <v>0</v>
      </c>
      <c r="I194" s="141">
        <v>194</v>
      </c>
      <c r="J194" s="141">
        <v>387</v>
      </c>
      <c r="K194" s="141">
        <v>316</v>
      </c>
      <c r="L194" s="141">
        <v>0</v>
      </c>
      <c r="M194" s="141">
        <v>0</v>
      </c>
      <c r="N194" s="141">
        <v>0</v>
      </c>
      <c r="O194" s="141">
        <v>0</v>
      </c>
      <c r="P194" s="141">
        <v>316</v>
      </c>
    </row>
    <row r="195" spans="1:16" ht="12.75">
      <c r="A195" s="141">
        <v>10</v>
      </c>
      <c r="B195" s="141">
        <v>1999</v>
      </c>
      <c r="C195" s="141" t="s">
        <v>421</v>
      </c>
      <c r="D195" s="141">
        <v>80266</v>
      </c>
      <c r="E195" s="141">
        <v>355447</v>
      </c>
      <c r="F195" s="141">
        <v>703557</v>
      </c>
      <c r="G195" s="141">
        <v>223991</v>
      </c>
      <c r="H195" s="141">
        <v>479566</v>
      </c>
      <c r="I195" s="141">
        <v>9795</v>
      </c>
      <c r="J195" s="141">
        <v>34675</v>
      </c>
      <c r="K195" s="141">
        <v>14717</v>
      </c>
      <c r="L195" s="141">
        <v>58573</v>
      </c>
      <c r="M195" s="141">
        <v>31627</v>
      </c>
      <c r="N195" s="141">
        <v>32054</v>
      </c>
      <c r="O195" s="141">
        <v>-427</v>
      </c>
      <c r="P195" s="141">
        <v>493856</v>
      </c>
    </row>
    <row r="196" spans="1:16" ht="12.75">
      <c r="A196" s="141">
        <v>10</v>
      </c>
      <c r="B196" s="141">
        <v>1999</v>
      </c>
      <c r="C196" s="141" t="s">
        <v>422</v>
      </c>
      <c r="D196" s="141">
        <v>93370</v>
      </c>
      <c r="E196" s="141">
        <v>346523</v>
      </c>
      <c r="F196" s="141">
        <v>419688</v>
      </c>
      <c r="G196" s="141">
        <v>181848</v>
      </c>
      <c r="H196" s="141">
        <v>237840</v>
      </c>
      <c r="I196" s="141">
        <v>60105</v>
      </c>
      <c r="J196" s="141">
        <v>270267</v>
      </c>
      <c r="K196" s="141">
        <v>142349</v>
      </c>
      <c r="L196" s="141">
        <v>1250011</v>
      </c>
      <c r="M196" s="141">
        <v>140773</v>
      </c>
      <c r="N196" s="141">
        <v>0</v>
      </c>
      <c r="O196" s="141">
        <v>140773</v>
      </c>
      <c r="P196" s="141">
        <v>520962</v>
      </c>
    </row>
    <row r="197" spans="1:16" ht="12.75">
      <c r="A197" s="141">
        <v>10</v>
      </c>
      <c r="B197" s="141">
        <v>1999</v>
      </c>
      <c r="C197" s="141" t="s">
        <v>423</v>
      </c>
      <c r="D197" s="141">
        <v>429</v>
      </c>
      <c r="E197" s="141">
        <v>1557</v>
      </c>
      <c r="F197" s="141">
        <v>2176</v>
      </c>
      <c r="G197" s="141">
        <v>1799</v>
      </c>
      <c r="H197" s="141">
        <v>377</v>
      </c>
      <c r="I197" s="141">
        <v>3</v>
      </c>
      <c r="J197" s="141">
        <v>31</v>
      </c>
      <c r="K197" s="141">
        <v>41</v>
      </c>
      <c r="L197" s="141">
        <v>0</v>
      </c>
      <c r="M197" s="141">
        <v>0</v>
      </c>
      <c r="N197" s="141">
        <v>0</v>
      </c>
      <c r="O197" s="141">
        <v>0</v>
      </c>
      <c r="P197" s="141">
        <v>418</v>
      </c>
    </row>
    <row r="198" spans="1:16" ht="12.75">
      <c r="A198" s="141">
        <v>10</v>
      </c>
      <c r="B198" s="141">
        <v>1999</v>
      </c>
      <c r="C198" s="141" t="s">
        <v>424</v>
      </c>
      <c r="D198" s="141">
        <v>136898</v>
      </c>
      <c r="E198" s="141">
        <v>747909</v>
      </c>
      <c r="F198" s="141">
        <v>1341821</v>
      </c>
      <c r="G198" s="141">
        <v>547151</v>
      </c>
      <c r="H198" s="141">
        <v>794670</v>
      </c>
      <c r="I198" s="141">
        <v>33209</v>
      </c>
      <c r="J198" s="141">
        <v>228416</v>
      </c>
      <c r="K198" s="141">
        <v>179139</v>
      </c>
      <c r="L198" s="141">
        <v>0</v>
      </c>
      <c r="M198" s="141">
        <v>0</v>
      </c>
      <c r="N198" s="141">
        <v>0</v>
      </c>
      <c r="O198" s="141">
        <v>0</v>
      </c>
      <c r="P198" s="141">
        <v>973809</v>
      </c>
    </row>
    <row r="199" spans="1:16" ht="12.75">
      <c r="A199" s="141">
        <v>10</v>
      </c>
      <c r="B199" s="141">
        <v>1999</v>
      </c>
      <c r="C199" s="141" t="s">
        <v>425</v>
      </c>
      <c r="D199" s="141">
        <v>447</v>
      </c>
      <c r="E199" s="141">
        <v>2956</v>
      </c>
      <c r="F199" s="141">
        <v>1950</v>
      </c>
      <c r="G199" s="141">
        <v>2695</v>
      </c>
      <c r="H199" s="141">
        <v>-745</v>
      </c>
      <c r="I199" s="141">
        <v>0</v>
      </c>
      <c r="J199" s="141">
        <v>0</v>
      </c>
      <c r="K199" s="141">
        <v>0</v>
      </c>
      <c r="L199" s="141">
        <v>0</v>
      </c>
      <c r="M199" s="141">
        <v>0</v>
      </c>
      <c r="N199" s="141">
        <v>0</v>
      </c>
      <c r="O199" s="141">
        <v>0</v>
      </c>
      <c r="P199" s="141">
        <v>-745</v>
      </c>
    </row>
    <row r="200" spans="1:16" ht="12.75">
      <c r="A200" s="141">
        <v>10</v>
      </c>
      <c r="B200" s="141">
        <v>1999</v>
      </c>
      <c r="C200" s="141" t="s">
        <v>426</v>
      </c>
      <c r="D200" s="141">
        <v>76652</v>
      </c>
      <c r="E200" s="141">
        <v>296035</v>
      </c>
      <c r="F200" s="141">
        <v>852609</v>
      </c>
      <c r="G200" s="141">
        <v>474134</v>
      </c>
      <c r="H200" s="141">
        <v>378475</v>
      </c>
      <c r="I200" s="141">
        <v>0</v>
      </c>
      <c r="J200" s="141">
        <v>0</v>
      </c>
      <c r="K200" s="141">
        <v>0</v>
      </c>
      <c r="L200" s="141">
        <v>0</v>
      </c>
      <c r="M200" s="141">
        <v>0</v>
      </c>
      <c r="N200" s="141">
        <v>0</v>
      </c>
      <c r="O200" s="141">
        <v>0</v>
      </c>
      <c r="P200" s="141">
        <v>378475</v>
      </c>
    </row>
    <row r="201" spans="1:16" ht="12.75">
      <c r="A201" s="141">
        <v>10</v>
      </c>
      <c r="B201" s="141">
        <v>1999</v>
      </c>
      <c r="C201" s="141" t="s">
        <v>427</v>
      </c>
      <c r="D201" s="141">
        <v>0</v>
      </c>
      <c r="E201" s="141">
        <v>0</v>
      </c>
      <c r="F201" s="141">
        <v>0</v>
      </c>
      <c r="G201" s="141">
        <v>0</v>
      </c>
      <c r="H201" s="141">
        <v>0</v>
      </c>
      <c r="I201" s="141">
        <v>0</v>
      </c>
      <c r="J201" s="141">
        <v>0</v>
      </c>
      <c r="K201" s="141">
        <v>0</v>
      </c>
      <c r="L201" s="141">
        <v>0</v>
      </c>
      <c r="M201" s="141">
        <v>0</v>
      </c>
      <c r="N201" s="141">
        <v>0</v>
      </c>
      <c r="O201" s="141">
        <v>0</v>
      </c>
      <c r="P201" s="141">
        <v>0</v>
      </c>
    </row>
    <row r="202" spans="1:16" ht="12.75">
      <c r="A202" s="141">
        <v>10</v>
      </c>
      <c r="B202" s="141">
        <v>1999</v>
      </c>
      <c r="C202" s="141" t="s">
        <v>428</v>
      </c>
      <c r="D202" s="141">
        <v>52540</v>
      </c>
      <c r="E202" s="141">
        <v>307831</v>
      </c>
      <c r="F202" s="141">
        <v>404156</v>
      </c>
      <c r="G202" s="141">
        <v>201885</v>
      </c>
      <c r="H202" s="141">
        <v>202271</v>
      </c>
      <c r="I202" s="141">
        <v>0</v>
      </c>
      <c r="J202" s="141">
        <v>0</v>
      </c>
      <c r="K202" s="141">
        <v>0</v>
      </c>
      <c r="L202" s="141">
        <v>0</v>
      </c>
      <c r="M202" s="141">
        <v>0</v>
      </c>
      <c r="N202" s="141">
        <v>0</v>
      </c>
      <c r="O202" s="141">
        <v>0</v>
      </c>
      <c r="P202" s="141">
        <v>202271</v>
      </c>
    </row>
    <row r="203" spans="1:16" ht="12.75">
      <c r="A203" s="141">
        <v>11</v>
      </c>
      <c r="B203" s="141">
        <v>1999</v>
      </c>
      <c r="C203" s="141" t="s">
        <v>429</v>
      </c>
      <c r="D203" s="141">
        <v>263761</v>
      </c>
      <c r="E203" s="141">
        <v>1671627</v>
      </c>
      <c r="F203" s="141">
        <v>1231951</v>
      </c>
      <c r="G203" s="141">
        <v>378175</v>
      </c>
      <c r="H203" s="141">
        <v>853776</v>
      </c>
      <c r="I203" s="141">
        <v>277505</v>
      </c>
      <c r="J203" s="141">
        <v>1757412</v>
      </c>
      <c r="K203" s="141">
        <v>395690</v>
      </c>
      <c r="L203" s="141">
        <v>77556</v>
      </c>
      <c r="M203" s="141">
        <v>25354</v>
      </c>
      <c r="N203" s="141">
        <v>0</v>
      </c>
      <c r="O203" s="141">
        <v>25354</v>
      </c>
      <c r="P203" s="141">
        <v>1274820</v>
      </c>
    </row>
    <row r="204" spans="1:16" ht="12.75">
      <c r="A204" s="141">
        <v>10</v>
      </c>
      <c r="B204" s="141">
        <v>1999</v>
      </c>
      <c r="C204" s="141" t="s">
        <v>430</v>
      </c>
      <c r="D204" s="141">
        <v>0</v>
      </c>
      <c r="E204" s="141">
        <v>0</v>
      </c>
      <c r="F204" s="141">
        <v>0</v>
      </c>
      <c r="G204" s="141">
        <v>0</v>
      </c>
      <c r="H204" s="141">
        <v>0</v>
      </c>
      <c r="I204" s="141">
        <v>0</v>
      </c>
      <c r="J204" s="141">
        <v>0</v>
      </c>
      <c r="K204" s="141">
        <v>0</v>
      </c>
      <c r="L204" s="141">
        <v>0</v>
      </c>
      <c r="M204" s="141">
        <v>0</v>
      </c>
      <c r="N204" s="141">
        <v>0</v>
      </c>
      <c r="O204" s="141">
        <v>0</v>
      </c>
      <c r="P204" s="141">
        <v>0</v>
      </c>
    </row>
    <row r="205" spans="1:16" ht="12.75">
      <c r="A205" s="141">
        <v>10</v>
      </c>
      <c r="B205" s="141">
        <v>1999</v>
      </c>
      <c r="C205" s="141" t="s">
        <v>431</v>
      </c>
      <c r="D205" s="141">
        <v>3322732</v>
      </c>
      <c r="E205" s="141">
        <v>15264893</v>
      </c>
      <c r="F205" s="141">
        <v>2874125</v>
      </c>
      <c r="G205" s="141">
        <v>1911738</v>
      </c>
      <c r="H205" s="141">
        <v>962387</v>
      </c>
      <c r="I205" s="141">
        <v>2072882</v>
      </c>
      <c r="J205" s="141">
        <v>9522115</v>
      </c>
      <c r="K205" s="141">
        <v>1221514</v>
      </c>
      <c r="L205" s="141">
        <v>172564</v>
      </c>
      <c r="M205" s="141">
        <v>26814</v>
      </c>
      <c r="N205" s="141">
        <v>0</v>
      </c>
      <c r="O205" s="141">
        <v>26814</v>
      </c>
      <c r="P205" s="141">
        <v>2210715</v>
      </c>
    </row>
    <row r="206" spans="1:16" ht="12.75">
      <c r="A206" s="141">
        <v>10</v>
      </c>
      <c r="B206" s="141">
        <v>1999</v>
      </c>
      <c r="C206" s="141" t="s">
        <v>432</v>
      </c>
      <c r="D206" s="141">
        <v>74754</v>
      </c>
      <c r="E206" s="141">
        <v>546054</v>
      </c>
      <c r="F206" s="141">
        <v>171508</v>
      </c>
      <c r="G206" s="141">
        <v>68400</v>
      </c>
      <c r="H206" s="141">
        <v>103108</v>
      </c>
      <c r="I206" s="141">
        <v>78750</v>
      </c>
      <c r="J206" s="141">
        <v>513744</v>
      </c>
      <c r="K206" s="141">
        <v>65758</v>
      </c>
      <c r="L206" s="141">
        <v>0</v>
      </c>
      <c r="M206" s="141">
        <v>0</v>
      </c>
      <c r="N206" s="141">
        <v>0</v>
      </c>
      <c r="O206" s="141">
        <v>0</v>
      </c>
      <c r="P206" s="141">
        <v>168866</v>
      </c>
    </row>
    <row r="207" spans="1:16" ht="12.75">
      <c r="A207" s="141">
        <v>10</v>
      </c>
      <c r="B207" s="141">
        <v>1999</v>
      </c>
      <c r="C207" s="141" t="s">
        <v>433</v>
      </c>
      <c r="D207" s="141">
        <v>0</v>
      </c>
      <c r="E207" s="141">
        <v>0</v>
      </c>
      <c r="F207" s="141">
        <v>0</v>
      </c>
      <c r="G207" s="141">
        <v>0</v>
      </c>
      <c r="H207" s="141">
        <v>0</v>
      </c>
      <c r="I207" s="141">
        <v>0</v>
      </c>
      <c r="J207" s="141">
        <v>0</v>
      </c>
      <c r="K207" s="141">
        <v>0</v>
      </c>
      <c r="L207" s="141">
        <v>0</v>
      </c>
      <c r="M207" s="141">
        <v>0</v>
      </c>
      <c r="N207" s="141">
        <v>0</v>
      </c>
      <c r="O207" s="141">
        <v>0</v>
      </c>
      <c r="P207" s="141">
        <v>0</v>
      </c>
    </row>
    <row r="208" spans="1:16" ht="12.75">
      <c r="A208" s="141">
        <v>10</v>
      </c>
      <c r="B208" s="141">
        <v>1999</v>
      </c>
      <c r="C208" s="141" t="s">
        <v>434</v>
      </c>
      <c r="D208" s="141">
        <v>0</v>
      </c>
      <c r="E208" s="141">
        <v>0</v>
      </c>
      <c r="F208" s="141">
        <v>0</v>
      </c>
      <c r="G208" s="141">
        <v>0</v>
      </c>
      <c r="H208" s="141">
        <v>0</v>
      </c>
      <c r="I208" s="141">
        <v>0</v>
      </c>
      <c r="J208" s="141">
        <v>0</v>
      </c>
      <c r="K208" s="141">
        <v>0</v>
      </c>
      <c r="L208" s="141">
        <v>0</v>
      </c>
      <c r="M208" s="141">
        <v>0</v>
      </c>
      <c r="N208" s="141">
        <v>0</v>
      </c>
      <c r="O208" s="141">
        <v>0</v>
      </c>
      <c r="P208" s="141">
        <v>0</v>
      </c>
    </row>
    <row r="209" spans="1:16" ht="12.75">
      <c r="A209" s="141">
        <v>10</v>
      </c>
      <c r="B209" s="141">
        <v>1999</v>
      </c>
      <c r="C209" s="141" t="s">
        <v>435</v>
      </c>
      <c r="D209" s="141">
        <v>0</v>
      </c>
      <c r="E209" s="141">
        <v>0</v>
      </c>
      <c r="F209" s="141">
        <v>0</v>
      </c>
      <c r="G209" s="141">
        <v>0</v>
      </c>
      <c r="H209" s="141">
        <v>0</v>
      </c>
      <c r="I209" s="141">
        <v>0</v>
      </c>
      <c r="J209" s="141">
        <v>0</v>
      </c>
      <c r="K209" s="141">
        <v>0</v>
      </c>
      <c r="L209" s="141">
        <v>0</v>
      </c>
      <c r="M209" s="141">
        <v>0</v>
      </c>
      <c r="N209" s="141">
        <v>0</v>
      </c>
      <c r="O209" s="141">
        <v>0</v>
      </c>
      <c r="P209" s="141">
        <v>0</v>
      </c>
    </row>
    <row r="210" spans="1:16" ht="12.75">
      <c r="A210" s="141">
        <v>10</v>
      </c>
      <c r="B210" s="141">
        <v>1999</v>
      </c>
      <c r="C210" s="141" t="s">
        <v>436</v>
      </c>
      <c r="D210" s="141">
        <v>0</v>
      </c>
      <c r="E210" s="141">
        <v>0</v>
      </c>
      <c r="F210" s="141">
        <v>0</v>
      </c>
      <c r="G210" s="141">
        <v>0</v>
      </c>
      <c r="H210" s="141">
        <v>0</v>
      </c>
      <c r="I210" s="141">
        <v>0</v>
      </c>
      <c r="J210" s="141">
        <v>0</v>
      </c>
      <c r="K210" s="141">
        <v>0</v>
      </c>
      <c r="L210" s="141">
        <v>0</v>
      </c>
      <c r="M210" s="141">
        <v>0</v>
      </c>
      <c r="N210" s="141">
        <v>0</v>
      </c>
      <c r="O210" s="141">
        <v>0</v>
      </c>
      <c r="P210" s="141">
        <v>0</v>
      </c>
    </row>
    <row r="211" spans="1:16" ht="12.75">
      <c r="A211" s="141">
        <v>10</v>
      </c>
      <c r="B211" s="141">
        <v>1999</v>
      </c>
      <c r="C211" s="141" t="s">
        <v>437</v>
      </c>
      <c r="D211" s="141">
        <v>0</v>
      </c>
      <c r="E211" s="141">
        <v>0</v>
      </c>
      <c r="F211" s="141">
        <v>0</v>
      </c>
      <c r="G211" s="141">
        <v>0</v>
      </c>
      <c r="H211" s="141">
        <v>0</v>
      </c>
      <c r="I211" s="141">
        <v>0</v>
      </c>
      <c r="J211" s="141">
        <v>0</v>
      </c>
      <c r="K211" s="141">
        <v>0</v>
      </c>
      <c r="L211" s="141">
        <v>0</v>
      </c>
      <c r="M211" s="141">
        <v>0</v>
      </c>
      <c r="N211" s="141">
        <v>0</v>
      </c>
      <c r="O211" s="141">
        <v>0</v>
      </c>
      <c r="P211" s="141">
        <v>0</v>
      </c>
    </row>
    <row r="212" spans="1:16" ht="12.75">
      <c r="A212" s="141">
        <v>10</v>
      </c>
      <c r="B212" s="141">
        <v>1999</v>
      </c>
      <c r="C212" s="141" t="s">
        <v>438</v>
      </c>
      <c r="D212" s="141">
        <v>56884</v>
      </c>
      <c r="E212" s="141">
        <v>283135</v>
      </c>
      <c r="F212" s="141">
        <v>139119</v>
      </c>
      <c r="G212" s="141">
        <v>36576</v>
      </c>
      <c r="H212" s="141">
        <v>102543</v>
      </c>
      <c r="I212" s="141">
        <v>56605</v>
      </c>
      <c r="J212" s="141">
        <v>229628</v>
      </c>
      <c r="K212" s="141">
        <v>28704</v>
      </c>
      <c r="L212" s="141">
        <v>484036</v>
      </c>
      <c r="M212" s="141">
        <v>61766</v>
      </c>
      <c r="N212" s="141">
        <v>60895</v>
      </c>
      <c r="O212" s="141">
        <v>871</v>
      </c>
      <c r="P212" s="141">
        <v>132118</v>
      </c>
    </row>
    <row r="213" spans="1:16" ht="12.75">
      <c r="A213" s="141">
        <v>10</v>
      </c>
      <c r="B213" s="141">
        <v>1999</v>
      </c>
      <c r="C213" s="141" t="s">
        <v>439</v>
      </c>
      <c r="D213" s="141">
        <v>0</v>
      </c>
      <c r="E213" s="141">
        <v>0</v>
      </c>
      <c r="F213" s="141">
        <v>0</v>
      </c>
      <c r="G213" s="141">
        <v>0</v>
      </c>
      <c r="H213" s="141">
        <v>0</v>
      </c>
      <c r="I213" s="141">
        <v>0</v>
      </c>
      <c r="J213" s="141">
        <v>0</v>
      </c>
      <c r="K213" s="141">
        <v>0</v>
      </c>
      <c r="L213" s="141">
        <v>0</v>
      </c>
      <c r="M213" s="141">
        <v>0</v>
      </c>
      <c r="N213" s="141">
        <v>0</v>
      </c>
      <c r="O213" s="141">
        <v>0</v>
      </c>
      <c r="P213" s="141">
        <v>0</v>
      </c>
    </row>
    <row r="214" spans="1:16" ht="12.75">
      <c r="A214" s="141">
        <v>10</v>
      </c>
      <c r="B214" s="141">
        <v>1999</v>
      </c>
      <c r="C214" s="141" t="s">
        <v>440</v>
      </c>
      <c r="D214" s="141">
        <v>0</v>
      </c>
      <c r="E214" s="141">
        <v>0</v>
      </c>
      <c r="F214" s="141">
        <v>0</v>
      </c>
      <c r="G214" s="141">
        <v>0</v>
      </c>
      <c r="H214" s="141">
        <v>0</v>
      </c>
      <c r="I214" s="141">
        <v>0</v>
      </c>
      <c r="J214" s="141">
        <v>0</v>
      </c>
      <c r="K214" s="141">
        <v>0</v>
      </c>
      <c r="L214" s="141">
        <v>0</v>
      </c>
      <c r="M214" s="141">
        <v>0</v>
      </c>
      <c r="N214" s="141">
        <v>0</v>
      </c>
      <c r="O214" s="141">
        <v>0</v>
      </c>
      <c r="P214" s="141">
        <v>0</v>
      </c>
    </row>
    <row r="215" spans="1:16" ht="12.75">
      <c r="A215" s="141">
        <v>12</v>
      </c>
      <c r="B215" s="141">
        <v>1999</v>
      </c>
      <c r="C215" s="141" t="s">
        <v>441</v>
      </c>
      <c r="D215" s="141">
        <v>32410955</v>
      </c>
      <c r="E215" s="141">
        <v>117674572</v>
      </c>
      <c r="F215" s="141">
        <v>78578568</v>
      </c>
      <c r="G215" s="141">
        <v>25063486</v>
      </c>
      <c r="H215" s="141">
        <v>53515082</v>
      </c>
      <c r="I215" s="141">
        <v>15245501</v>
      </c>
      <c r="J215" s="141">
        <v>81418919</v>
      </c>
      <c r="K215" s="141">
        <v>13578202</v>
      </c>
      <c r="L215" s="141">
        <v>54628936</v>
      </c>
      <c r="M215" s="141">
        <v>3758579</v>
      </c>
      <c r="N215" s="141">
        <v>92949</v>
      </c>
      <c r="O215" s="141">
        <v>3665630</v>
      </c>
      <c r="P215" s="141">
        <v>70758914</v>
      </c>
    </row>
    <row r="216" spans="1:16" ht="12.75">
      <c r="A216" s="141">
        <v>10</v>
      </c>
      <c r="B216" s="141">
        <v>1999</v>
      </c>
      <c r="C216" s="141" t="s">
        <v>442</v>
      </c>
      <c r="D216" s="141">
        <v>457733</v>
      </c>
      <c r="E216" s="141">
        <v>720149</v>
      </c>
      <c r="F216" s="141">
        <v>1340237</v>
      </c>
      <c r="G216" s="141">
        <v>218150</v>
      </c>
      <c r="H216" s="141">
        <v>1122087</v>
      </c>
      <c r="I216" s="141">
        <v>0</v>
      </c>
      <c r="J216" s="141">
        <v>0</v>
      </c>
      <c r="K216" s="141">
        <v>0</v>
      </c>
      <c r="L216" s="141">
        <v>0</v>
      </c>
      <c r="M216" s="141">
        <v>0</v>
      </c>
      <c r="N216" s="141">
        <v>0</v>
      </c>
      <c r="O216" s="141">
        <v>0</v>
      </c>
      <c r="P216" s="141">
        <v>1122087</v>
      </c>
    </row>
    <row r="217" spans="1:16" ht="12.75">
      <c r="A217" s="141">
        <v>10</v>
      </c>
      <c r="B217" s="141">
        <v>1999</v>
      </c>
      <c r="C217" s="141" t="s">
        <v>443</v>
      </c>
      <c r="D217" s="141">
        <v>892366</v>
      </c>
      <c r="E217" s="141">
        <v>3839453</v>
      </c>
      <c r="F217" s="141">
        <v>6417153</v>
      </c>
      <c r="G217" s="141">
        <v>2722789</v>
      </c>
      <c r="H217" s="141">
        <v>3694364</v>
      </c>
      <c r="I217" s="141">
        <v>111405</v>
      </c>
      <c r="J217" s="141">
        <v>749394</v>
      </c>
      <c r="K217" s="141">
        <v>479891</v>
      </c>
      <c r="L217" s="141">
        <v>326665</v>
      </c>
      <c r="M217" s="141">
        <v>27096</v>
      </c>
      <c r="N217" s="141">
        <v>0</v>
      </c>
      <c r="O217" s="141">
        <v>27096</v>
      </c>
      <c r="P217" s="141">
        <v>4201351</v>
      </c>
    </row>
    <row r="218" spans="1:16" ht="12.75">
      <c r="A218" s="141">
        <v>10</v>
      </c>
      <c r="B218" s="141">
        <v>1999</v>
      </c>
      <c r="C218" s="141" t="s">
        <v>444</v>
      </c>
      <c r="D218" s="141">
        <v>139004</v>
      </c>
      <c r="E218" s="141">
        <v>643306</v>
      </c>
      <c r="F218" s="141">
        <v>700017</v>
      </c>
      <c r="G218" s="141">
        <v>356662</v>
      </c>
      <c r="H218" s="141">
        <v>343355</v>
      </c>
      <c r="I218" s="141">
        <v>63101</v>
      </c>
      <c r="J218" s="141">
        <v>241930</v>
      </c>
      <c r="K218" s="141">
        <v>130259</v>
      </c>
      <c r="L218" s="141">
        <v>2688</v>
      </c>
      <c r="M218" s="141">
        <v>1247</v>
      </c>
      <c r="N218" s="141">
        <v>0</v>
      </c>
      <c r="O218" s="141">
        <v>1247</v>
      </c>
      <c r="P218" s="141">
        <v>474861</v>
      </c>
    </row>
    <row r="219" spans="1:16" ht="12.75">
      <c r="A219" s="141">
        <v>10</v>
      </c>
      <c r="B219" s="141">
        <v>1999</v>
      </c>
      <c r="C219" s="141" t="s">
        <v>445</v>
      </c>
      <c r="D219" s="141">
        <v>922654</v>
      </c>
      <c r="E219" s="141">
        <v>4043465</v>
      </c>
      <c r="F219" s="141">
        <v>6455037</v>
      </c>
      <c r="G219" s="141">
        <v>1386713</v>
      </c>
      <c r="H219" s="141">
        <v>5068324</v>
      </c>
      <c r="I219" s="141">
        <v>46656</v>
      </c>
      <c r="J219" s="141">
        <v>313024</v>
      </c>
      <c r="K219" s="141">
        <v>119090</v>
      </c>
      <c r="L219" s="141">
        <v>109718</v>
      </c>
      <c r="M219" s="141">
        <v>11220</v>
      </c>
      <c r="N219" s="141">
        <v>0</v>
      </c>
      <c r="O219" s="141">
        <v>11220</v>
      </c>
      <c r="P219" s="141">
        <v>5198634</v>
      </c>
    </row>
    <row r="220" spans="1:16" ht="12.75">
      <c r="A220" s="141">
        <v>10</v>
      </c>
      <c r="B220" s="141">
        <v>1999</v>
      </c>
      <c r="C220" s="141" t="s">
        <v>446</v>
      </c>
      <c r="D220" s="141">
        <v>2105040</v>
      </c>
      <c r="E220" s="141">
        <v>7731136</v>
      </c>
      <c r="F220" s="141">
        <v>8024442</v>
      </c>
      <c r="G220" s="141">
        <v>1712430</v>
      </c>
      <c r="H220" s="141">
        <v>6312012</v>
      </c>
      <c r="I220" s="141">
        <v>184431</v>
      </c>
      <c r="J220" s="141">
        <v>1342658</v>
      </c>
      <c r="K220" s="141">
        <v>310187</v>
      </c>
      <c r="L220" s="141">
        <v>566214</v>
      </c>
      <c r="M220" s="141">
        <v>55854</v>
      </c>
      <c r="N220" s="141">
        <v>0</v>
      </c>
      <c r="O220" s="141">
        <v>55854</v>
      </c>
      <c r="P220" s="141">
        <v>6678053</v>
      </c>
    </row>
    <row r="221" spans="1:16" ht="12.75">
      <c r="A221" s="141">
        <v>10</v>
      </c>
      <c r="B221" s="141">
        <v>1999</v>
      </c>
      <c r="C221" s="141" t="s">
        <v>447</v>
      </c>
      <c r="D221" s="141">
        <v>404532</v>
      </c>
      <c r="E221" s="141">
        <v>2443838</v>
      </c>
      <c r="F221" s="141">
        <v>3134720</v>
      </c>
      <c r="G221" s="141">
        <v>705940</v>
      </c>
      <c r="H221" s="141">
        <v>2428780</v>
      </c>
      <c r="I221" s="141">
        <v>110442</v>
      </c>
      <c r="J221" s="141">
        <v>717403</v>
      </c>
      <c r="K221" s="141">
        <v>214691</v>
      </c>
      <c r="L221" s="141">
        <v>238114</v>
      </c>
      <c r="M221" s="141">
        <v>21427</v>
      </c>
      <c r="N221" s="141">
        <v>0</v>
      </c>
      <c r="O221" s="141">
        <v>21427</v>
      </c>
      <c r="P221" s="141">
        <v>2664898</v>
      </c>
    </row>
    <row r="222" spans="1:16" ht="12.75">
      <c r="A222" s="141">
        <v>10</v>
      </c>
      <c r="B222" s="141">
        <v>1999</v>
      </c>
      <c r="C222" s="141" t="s">
        <v>448</v>
      </c>
      <c r="D222" s="141">
        <v>3946662</v>
      </c>
      <c r="E222" s="141">
        <v>15150909</v>
      </c>
      <c r="F222" s="141">
        <v>15752107</v>
      </c>
      <c r="G222" s="141">
        <v>3858603</v>
      </c>
      <c r="H222" s="141">
        <v>11893504</v>
      </c>
      <c r="I222" s="141">
        <v>176453</v>
      </c>
      <c r="J222" s="141">
        <v>1280264</v>
      </c>
      <c r="K222" s="141">
        <v>337079</v>
      </c>
      <c r="L222" s="141">
        <v>1027047</v>
      </c>
      <c r="M222" s="141">
        <v>101109</v>
      </c>
      <c r="N222" s="141">
        <v>0</v>
      </c>
      <c r="O222" s="141">
        <v>101109</v>
      </c>
      <c r="P222" s="141">
        <v>12331692</v>
      </c>
    </row>
    <row r="223" spans="1:16" ht="12.75">
      <c r="A223" s="141">
        <v>10</v>
      </c>
      <c r="B223" s="141">
        <v>1999</v>
      </c>
      <c r="C223" s="141" t="s">
        <v>449</v>
      </c>
      <c r="D223" s="141">
        <v>2296704</v>
      </c>
      <c r="E223" s="141">
        <v>11607670</v>
      </c>
      <c r="F223" s="141">
        <v>12089674</v>
      </c>
      <c r="G223" s="141">
        <v>2369763</v>
      </c>
      <c r="H223" s="141">
        <v>9719911</v>
      </c>
      <c r="I223" s="141">
        <v>571476</v>
      </c>
      <c r="J223" s="141">
        <v>2969432</v>
      </c>
      <c r="K223" s="141">
        <v>692135</v>
      </c>
      <c r="L223" s="141">
        <v>1237309</v>
      </c>
      <c r="M223" s="141">
        <v>94179</v>
      </c>
      <c r="N223" s="141">
        <v>0</v>
      </c>
      <c r="O223" s="141">
        <v>94179</v>
      </c>
      <c r="P223" s="141">
        <v>10506225</v>
      </c>
    </row>
    <row r="224" spans="1:16" ht="12.75">
      <c r="A224" s="141">
        <v>10</v>
      </c>
      <c r="B224" s="141">
        <v>1999</v>
      </c>
      <c r="C224" s="141" t="s">
        <v>450</v>
      </c>
      <c r="D224" s="141">
        <v>94246</v>
      </c>
      <c r="E224" s="141">
        <v>365875</v>
      </c>
      <c r="F224" s="141">
        <v>481100</v>
      </c>
      <c r="G224" s="141">
        <v>120949</v>
      </c>
      <c r="H224" s="141">
        <v>360151</v>
      </c>
      <c r="I224" s="141">
        <v>42756</v>
      </c>
      <c r="J224" s="141">
        <v>220123</v>
      </c>
      <c r="K224" s="141">
        <v>72095</v>
      </c>
      <c r="L224" s="141">
        <v>740</v>
      </c>
      <c r="M224" s="141">
        <v>124</v>
      </c>
      <c r="N224" s="141">
        <v>0</v>
      </c>
      <c r="O224" s="141">
        <v>124</v>
      </c>
      <c r="P224" s="141">
        <v>432370</v>
      </c>
    </row>
    <row r="225" spans="1:16" ht="12.75">
      <c r="A225" s="141">
        <v>10</v>
      </c>
      <c r="B225" s="141">
        <v>1999</v>
      </c>
      <c r="C225" s="141" t="s">
        <v>361</v>
      </c>
      <c r="D225" s="141">
        <v>118065</v>
      </c>
      <c r="E225" s="141">
        <v>585791</v>
      </c>
      <c r="F225" s="141">
        <v>914669</v>
      </c>
      <c r="G225" s="141">
        <v>226965</v>
      </c>
      <c r="H225" s="141">
        <v>687704</v>
      </c>
      <c r="I225" s="141">
        <v>40665</v>
      </c>
      <c r="J225" s="141">
        <v>242617</v>
      </c>
      <c r="K225" s="141">
        <v>110845</v>
      </c>
      <c r="L225" s="141">
        <v>863093</v>
      </c>
      <c r="M225" s="141">
        <v>56914</v>
      </c>
      <c r="N225" s="141">
        <v>0</v>
      </c>
      <c r="O225" s="141">
        <v>56914</v>
      </c>
      <c r="P225" s="141">
        <v>855463</v>
      </c>
    </row>
    <row r="226" spans="1:16" ht="12.75">
      <c r="A226" s="141">
        <v>10</v>
      </c>
      <c r="B226" s="141">
        <v>1999</v>
      </c>
      <c r="C226" s="141" t="s">
        <v>362</v>
      </c>
      <c r="D226" s="141">
        <v>2720692</v>
      </c>
      <c r="E226" s="141">
        <v>13800768</v>
      </c>
      <c r="F226" s="141">
        <v>13091877</v>
      </c>
      <c r="G226" s="141">
        <v>2649751</v>
      </c>
      <c r="H226" s="141">
        <v>10442126</v>
      </c>
      <c r="I226" s="141">
        <v>491659</v>
      </c>
      <c r="J226" s="141">
        <v>2673439</v>
      </c>
      <c r="K226" s="141">
        <v>630727</v>
      </c>
      <c r="L226" s="141">
        <v>1357976</v>
      </c>
      <c r="M226" s="141">
        <v>97710</v>
      </c>
      <c r="N226" s="141">
        <v>0</v>
      </c>
      <c r="O226" s="141">
        <v>97710</v>
      </c>
      <c r="P226" s="141">
        <v>11170563</v>
      </c>
    </row>
    <row r="227" spans="1:16" ht="12.75">
      <c r="A227" s="141">
        <v>10</v>
      </c>
      <c r="B227" s="141">
        <v>1999</v>
      </c>
      <c r="C227" s="141" t="s">
        <v>363</v>
      </c>
      <c r="D227" s="141">
        <v>1526302</v>
      </c>
      <c r="E227" s="141">
        <v>4702533</v>
      </c>
      <c r="F227" s="141">
        <v>5746105</v>
      </c>
      <c r="G227" s="141">
        <v>2342219</v>
      </c>
      <c r="H227" s="141">
        <v>3403886</v>
      </c>
      <c r="I227" s="141">
        <v>86926</v>
      </c>
      <c r="J227" s="141">
        <v>452288</v>
      </c>
      <c r="K227" s="141">
        <v>230868</v>
      </c>
      <c r="L227" s="141">
        <v>229663</v>
      </c>
      <c r="M227" s="141">
        <v>46019</v>
      </c>
      <c r="N227" s="141">
        <v>0</v>
      </c>
      <c r="O227" s="141">
        <v>46019</v>
      </c>
      <c r="P227" s="141">
        <v>3680773</v>
      </c>
    </row>
    <row r="228" spans="1:16" ht="12.75">
      <c r="A228" s="141">
        <v>10</v>
      </c>
      <c r="B228" s="141">
        <v>1999</v>
      </c>
      <c r="C228" s="141" t="s">
        <v>364</v>
      </c>
      <c r="D228" s="141">
        <v>29378</v>
      </c>
      <c r="E228" s="141">
        <v>149818</v>
      </c>
      <c r="F228" s="141">
        <v>205474</v>
      </c>
      <c r="G228" s="141">
        <v>131938</v>
      </c>
      <c r="H228" s="141">
        <v>73536</v>
      </c>
      <c r="I228" s="141">
        <v>0</v>
      </c>
      <c r="J228" s="141">
        <v>0</v>
      </c>
      <c r="K228" s="141">
        <v>0</v>
      </c>
      <c r="L228" s="141">
        <v>0</v>
      </c>
      <c r="M228" s="141">
        <v>0</v>
      </c>
      <c r="N228" s="141">
        <v>0</v>
      </c>
      <c r="O228" s="141">
        <v>0</v>
      </c>
      <c r="P228" s="141">
        <v>73536</v>
      </c>
    </row>
    <row r="229" spans="1:16" ht="12.75">
      <c r="A229" s="141">
        <v>10</v>
      </c>
      <c r="B229" s="141">
        <v>1999</v>
      </c>
      <c r="C229" s="141" t="s">
        <v>365</v>
      </c>
      <c r="D229" s="141">
        <v>110330</v>
      </c>
      <c r="E229" s="141">
        <v>558926</v>
      </c>
      <c r="F229" s="141">
        <v>922897</v>
      </c>
      <c r="G229" s="141">
        <v>236781</v>
      </c>
      <c r="H229" s="141">
        <v>686116</v>
      </c>
      <c r="I229" s="141">
        <v>29309</v>
      </c>
      <c r="J229" s="141">
        <v>164398</v>
      </c>
      <c r="K229" s="141">
        <v>69540</v>
      </c>
      <c r="L229" s="141">
        <v>336</v>
      </c>
      <c r="M229" s="141">
        <v>63</v>
      </c>
      <c r="N229" s="141">
        <v>0</v>
      </c>
      <c r="O229" s="141">
        <v>63</v>
      </c>
      <c r="P229" s="141">
        <v>755719</v>
      </c>
    </row>
    <row r="230" spans="1:16" ht="12.75">
      <c r="A230" s="141">
        <v>10</v>
      </c>
      <c r="B230" s="141">
        <v>1999</v>
      </c>
      <c r="C230" s="141" t="s">
        <v>366</v>
      </c>
      <c r="D230" s="141">
        <v>39420</v>
      </c>
      <c r="E230" s="141">
        <v>223822</v>
      </c>
      <c r="F230" s="141">
        <v>347827</v>
      </c>
      <c r="G230" s="141">
        <v>196075</v>
      </c>
      <c r="H230" s="141">
        <v>151752</v>
      </c>
      <c r="I230" s="141">
        <v>0</v>
      </c>
      <c r="J230" s="141">
        <v>0</v>
      </c>
      <c r="K230" s="141">
        <v>0</v>
      </c>
      <c r="L230" s="141">
        <v>0</v>
      </c>
      <c r="M230" s="141">
        <v>0</v>
      </c>
      <c r="N230" s="141">
        <v>0</v>
      </c>
      <c r="O230" s="141">
        <v>0</v>
      </c>
      <c r="P230" s="141">
        <v>151752</v>
      </c>
    </row>
    <row r="231" spans="1:16" ht="12.75">
      <c r="A231" s="141">
        <v>10</v>
      </c>
      <c r="B231" s="141">
        <v>1999</v>
      </c>
      <c r="C231" s="141" t="s">
        <v>367</v>
      </c>
      <c r="D231" s="141">
        <v>172915</v>
      </c>
      <c r="E231" s="141">
        <v>1003004</v>
      </c>
      <c r="F231" s="141">
        <v>1678324</v>
      </c>
      <c r="G231" s="141">
        <v>303542</v>
      </c>
      <c r="H231" s="141">
        <v>1374782</v>
      </c>
      <c r="I231" s="141">
        <v>0</v>
      </c>
      <c r="J231" s="141">
        <v>0</v>
      </c>
      <c r="K231" s="141">
        <v>0</v>
      </c>
      <c r="L231" s="141">
        <v>0</v>
      </c>
      <c r="M231" s="141">
        <v>0</v>
      </c>
      <c r="N231" s="141">
        <v>0</v>
      </c>
      <c r="O231" s="141">
        <v>0</v>
      </c>
      <c r="P231" s="141">
        <v>1374782</v>
      </c>
    </row>
    <row r="232" spans="1:16" ht="12.75">
      <c r="A232" s="141">
        <v>10</v>
      </c>
      <c r="B232" s="141">
        <v>1999</v>
      </c>
      <c r="C232" s="141" t="s">
        <v>368</v>
      </c>
      <c r="D232" s="141">
        <v>2973139</v>
      </c>
      <c r="E232" s="141">
        <v>29099559</v>
      </c>
      <c r="F232" s="141">
        <v>30915278</v>
      </c>
      <c r="G232" s="141">
        <v>6027929</v>
      </c>
      <c r="H232" s="141">
        <v>24887349</v>
      </c>
      <c r="I232" s="141">
        <v>412005</v>
      </c>
      <c r="J232" s="141">
        <v>4171857</v>
      </c>
      <c r="K232" s="141">
        <v>903184</v>
      </c>
      <c r="L232" s="141">
        <v>6538244</v>
      </c>
      <c r="M232" s="141">
        <v>395420</v>
      </c>
      <c r="N232" s="141">
        <v>0</v>
      </c>
      <c r="O232" s="141">
        <v>395420</v>
      </c>
      <c r="P232" s="141">
        <v>26185953</v>
      </c>
    </row>
    <row r="233" spans="1:16" ht="12.75">
      <c r="A233" s="141">
        <v>10</v>
      </c>
      <c r="B233" s="141">
        <v>1999</v>
      </c>
      <c r="C233" s="141" t="s">
        <v>369</v>
      </c>
      <c r="D233" s="141">
        <v>983873</v>
      </c>
      <c r="E233" s="141">
        <v>5894931</v>
      </c>
      <c r="F233" s="141">
        <v>7813322</v>
      </c>
      <c r="G233" s="141">
        <v>2063834</v>
      </c>
      <c r="H233" s="141">
        <v>5749488</v>
      </c>
      <c r="I233" s="141">
        <v>158323</v>
      </c>
      <c r="J233" s="141">
        <v>1076947</v>
      </c>
      <c r="K233" s="141">
        <v>411162</v>
      </c>
      <c r="L233" s="141">
        <v>744782</v>
      </c>
      <c r="M233" s="141">
        <v>73047</v>
      </c>
      <c r="N233" s="141">
        <v>0</v>
      </c>
      <c r="O233" s="141">
        <v>73047</v>
      </c>
      <c r="P233" s="141">
        <v>6233697</v>
      </c>
    </row>
    <row r="234" spans="1:16" ht="12.75">
      <c r="A234" s="141">
        <v>10</v>
      </c>
      <c r="B234" s="141">
        <v>1999</v>
      </c>
      <c r="C234" s="141" t="s">
        <v>370</v>
      </c>
      <c r="D234" s="141">
        <v>8494068</v>
      </c>
      <c r="E234" s="141">
        <v>31702725</v>
      </c>
      <c r="F234" s="141">
        <v>46091132</v>
      </c>
      <c r="G234" s="141">
        <v>10907429</v>
      </c>
      <c r="H234" s="141">
        <v>35183703</v>
      </c>
      <c r="I234" s="141">
        <v>1056747</v>
      </c>
      <c r="J234" s="141">
        <v>4705852</v>
      </c>
      <c r="K234" s="141">
        <v>1617452</v>
      </c>
      <c r="L234" s="141">
        <v>3268510</v>
      </c>
      <c r="M234" s="141">
        <v>345450</v>
      </c>
      <c r="N234" s="141">
        <v>0</v>
      </c>
      <c r="O234" s="141">
        <v>345450</v>
      </c>
      <c r="P234" s="141">
        <v>37146605</v>
      </c>
    </row>
    <row r="235" spans="1:16" ht="12.75">
      <c r="A235" s="141">
        <v>10</v>
      </c>
      <c r="B235" s="141">
        <v>1999</v>
      </c>
      <c r="C235" s="141" t="s">
        <v>371</v>
      </c>
      <c r="D235" s="141">
        <v>1561995</v>
      </c>
      <c r="E235" s="141">
        <v>11359547</v>
      </c>
      <c r="F235" s="141">
        <v>13938560</v>
      </c>
      <c r="G235" s="141">
        <v>4204175</v>
      </c>
      <c r="H235" s="141">
        <v>9734385</v>
      </c>
      <c r="I235" s="141">
        <v>479374</v>
      </c>
      <c r="J235" s="141">
        <v>3497961</v>
      </c>
      <c r="K235" s="141">
        <v>1307044</v>
      </c>
      <c r="L235" s="141">
        <v>3526061</v>
      </c>
      <c r="M235" s="141">
        <v>287823</v>
      </c>
      <c r="N235" s="141">
        <v>0</v>
      </c>
      <c r="O235" s="141">
        <v>287823</v>
      </c>
      <c r="P235" s="141">
        <v>11329252</v>
      </c>
    </row>
    <row r="236" spans="1:16" ht="12.75">
      <c r="A236" s="141">
        <v>10</v>
      </c>
      <c r="B236" s="141">
        <v>1999</v>
      </c>
      <c r="C236" s="141" t="s">
        <v>372</v>
      </c>
      <c r="D236" s="141">
        <v>348875</v>
      </c>
      <c r="E236" s="141">
        <v>2168278</v>
      </c>
      <c r="F236" s="141">
        <v>2540758</v>
      </c>
      <c r="G236" s="141">
        <v>524056</v>
      </c>
      <c r="H236" s="141">
        <v>2016702</v>
      </c>
      <c r="I236" s="141">
        <v>169908</v>
      </c>
      <c r="J236" s="141">
        <v>1068799</v>
      </c>
      <c r="K236" s="141">
        <v>279319</v>
      </c>
      <c r="L236" s="141">
        <v>440372</v>
      </c>
      <c r="M236" s="141">
        <v>43334</v>
      </c>
      <c r="N236" s="141">
        <v>0</v>
      </c>
      <c r="O236" s="141">
        <v>43334</v>
      </c>
      <c r="P236" s="141">
        <v>2339355</v>
      </c>
    </row>
    <row r="237" spans="1:16" ht="12.75">
      <c r="A237" s="141">
        <v>10</v>
      </c>
      <c r="B237" s="141">
        <v>1999</v>
      </c>
      <c r="C237" s="141" t="s">
        <v>373</v>
      </c>
      <c r="D237" s="141">
        <v>516067</v>
      </c>
      <c r="E237" s="141">
        <v>709271</v>
      </c>
      <c r="F237" s="141">
        <v>787974</v>
      </c>
      <c r="G237" s="141">
        <v>249058</v>
      </c>
      <c r="H237" s="141">
        <v>538916</v>
      </c>
      <c r="I237" s="141">
        <v>103647</v>
      </c>
      <c r="J237" s="141">
        <v>550520</v>
      </c>
      <c r="K237" s="141">
        <v>194064</v>
      </c>
      <c r="L237" s="141">
        <v>596262</v>
      </c>
      <c r="M237" s="141">
        <v>62800</v>
      </c>
      <c r="N237" s="141">
        <v>0</v>
      </c>
      <c r="O237" s="141">
        <v>62800</v>
      </c>
      <c r="P237" s="141">
        <v>795780</v>
      </c>
    </row>
    <row r="238" spans="1:16" ht="12.75">
      <c r="A238" s="141">
        <v>10</v>
      </c>
      <c r="B238" s="141">
        <v>1999</v>
      </c>
      <c r="C238" s="141" t="s">
        <v>374</v>
      </c>
      <c r="D238" s="141">
        <v>40110</v>
      </c>
      <c r="E238" s="141">
        <v>148527</v>
      </c>
      <c r="F238" s="141">
        <v>228105</v>
      </c>
      <c r="G238" s="141">
        <v>130023</v>
      </c>
      <c r="H238" s="141">
        <v>98082</v>
      </c>
      <c r="I238" s="141">
        <v>0</v>
      </c>
      <c r="J238" s="141">
        <v>0</v>
      </c>
      <c r="K238" s="141">
        <v>0</v>
      </c>
      <c r="L238" s="141">
        <v>0</v>
      </c>
      <c r="M238" s="141">
        <v>0</v>
      </c>
      <c r="N238" s="141">
        <v>0</v>
      </c>
      <c r="O238" s="141">
        <v>0</v>
      </c>
      <c r="P238" s="141">
        <v>98082</v>
      </c>
    </row>
    <row r="239" spans="1:16" ht="12.75">
      <c r="A239" s="141">
        <v>10</v>
      </c>
      <c r="B239" s="141">
        <v>1999</v>
      </c>
      <c r="C239" s="141" t="s">
        <v>375</v>
      </c>
      <c r="D239" s="141">
        <v>58330</v>
      </c>
      <c r="E239" s="141">
        <v>212306</v>
      </c>
      <c r="F239" s="141">
        <v>244847</v>
      </c>
      <c r="G239" s="141">
        <v>186399</v>
      </c>
      <c r="H239" s="141">
        <v>58448</v>
      </c>
      <c r="I239" s="141">
        <v>43960</v>
      </c>
      <c r="J239" s="141">
        <v>185427</v>
      </c>
      <c r="K239" s="141">
        <v>163408</v>
      </c>
      <c r="L239" s="141">
        <v>48956</v>
      </c>
      <c r="M239" s="141">
        <v>8600</v>
      </c>
      <c r="N239" s="141">
        <v>0</v>
      </c>
      <c r="O239" s="141">
        <v>8600</v>
      </c>
      <c r="P239" s="141">
        <v>230456</v>
      </c>
    </row>
    <row r="240" spans="1:16" ht="12.75">
      <c r="A240" s="141">
        <v>10</v>
      </c>
      <c r="B240" s="141">
        <v>1999</v>
      </c>
      <c r="C240" s="141" t="s">
        <v>376</v>
      </c>
      <c r="D240" s="141">
        <v>2872366</v>
      </c>
      <c r="E240" s="141">
        <v>13184974</v>
      </c>
      <c r="F240" s="141">
        <v>19270138</v>
      </c>
      <c r="G240" s="141">
        <v>3986325</v>
      </c>
      <c r="H240" s="141">
        <v>15283813</v>
      </c>
      <c r="I240" s="141">
        <v>162829</v>
      </c>
      <c r="J240" s="141">
        <v>1062050</v>
      </c>
      <c r="K240" s="141">
        <v>369995</v>
      </c>
      <c r="L240" s="141">
        <v>1129119</v>
      </c>
      <c r="M240" s="141">
        <v>127717</v>
      </c>
      <c r="N240" s="141">
        <v>0</v>
      </c>
      <c r="O240" s="141">
        <v>127717</v>
      </c>
      <c r="P240" s="141">
        <v>15781525</v>
      </c>
    </row>
    <row r="241" spans="1:16" ht="12.75">
      <c r="A241" s="141">
        <v>10</v>
      </c>
      <c r="B241" s="141">
        <v>1999</v>
      </c>
      <c r="C241" s="141" t="s">
        <v>377</v>
      </c>
      <c r="D241" s="141">
        <v>2203932</v>
      </c>
      <c r="E241" s="141">
        <v>5330328</v>
      </c>
      <c r="F241" s="141">
        <v>4883821</v>
      </c>
      <c r="G241" s="141">
        <v>3332880</v>
      </c>
      <c r="H241" s="141">
        <v>1550941</v>
      </c>
      <c r="I241" s="141">
        <v>562718</v>
      </c>
      <c r="J241" s="141">
        <v>1372535</v>
      </c>
      <c r="K241" s="141">
        <v>793862</v>
      </c>
      <c r="L241" s="141">
        <v>383940</v>
      </c>
      <c r="M241" s="141">
        <v>53467</v>
      </c>
      <c r="N241" s="141">
        <v>0</v>
      </c>
      <c r="O241" s="141">
        <v>53467</v>
      </c>
      <c r="P241" s="141">
        <v>2398270</v>
      </c>
    </row>
    <row r="242" spans="1:16" ht="12.75">
      <c r="A242" s="141">
        <v>12</v>
      </c>
      <c r="B242" s="141">
        <v>1999</v>
      </c>
      <c r="C242" s="141" t="s">
        <v>378</v>
      </c>
      <c r="D242" s="141">
        <v>36028798</v>
      </c>
      <c r="E242" s="141">
        <v>167380909</v>
      </c>
      <c r="F242" s="141">
        <v>204015595</v>
      </c>
      <c r="G242" s="141">
        <v>51151378</v>
      </c>
      <c r="H242" s="141">
        <v>152864217</v>
      </c>
      <c r="I242" s="141">
        <v>5104790</v>
      </c>
      <c r="J242" s="141">
        <v>29058918</v>
      </c>
      <c r="K242" s="141">
        <v>9436897</v>
      </c>
      <c r="L242" s="141">
        <v>22635809</v>
      </c>
      <c r="M242" s="141">
        <v>1910620</v>
      </c>
      <c r="N242" s="141">
        <v>0</v>
      </c>
      <c r="O242" s="141">
        <v>1910620</v>
      </c>
      <c r="P242" s="141">
        <v>164211734</v>
      </c>
    </row>
    <row r="243" spans="1:16" ht="12.75">
      <c r="A243" s="141">
        <v>10</v>
      </c>
      <c r="B243" s="141">
        <v>1999</v>
      </c>
      <c r="C243" s="141" t="s">
        <v>379</v>
      </c>
      <c r="D243" s="141">
        <v>0</v>
      </c>
      <c r="E243" s="141">
        <v>0</v>
      </c>
      <c r="F243" s="141">
        <v>0</v>
      </c>
      <c r="G243" s="141">
        <v>0</v>
      </c>
      <c r="H243" s="141">
        <v>0</v>
      </c>
      <c r="I243" s="141">
        <v>0</v>
      </c>
      <c r="J243" s="141">
        <v>0</v>
      </c>
      <c r="K243" s="141">
        <v>0</v>
      </c>
      <c r="L243" s="141">
        <v>0</v>
      </c>
      <c r="M243" s="141">
        <v>0</v>
      </c>
      <c r="N243" s="141">
        <v>0</v>
      </c>
      <c r="O243" s="141">
        <v>0</v>
      </c>
      <c r="P243" s="141">
        <v>0</v>
      </c>
    </row>
    <row r="244" spans="1:16" ht="12.75">
      <c r="A244" s="141">
        <v>10</v>
      </c>
      <c r="B244" s="141">
        <v>1999</v>
      </c>
      <c r="C244" s="141" t="s">
        <v>380</v>
      </c>
      <c r="D244" s="141">
        <v>429759</v>
      </c>
      <c r="E244" s="141">
        <v>1168783</v>
      </c>
      <c r="F244" s="141">
        <v>5114897</v>
      </c>
      <c r="G244" s="141">
        <v>3560017</v>
      </c>
      <c r="H244" s="141">
        <v>1554880</v>
      </c>
      <c r="I244" s="141">
        <v>0</v>
      </c>
      <c r="J244" s="141">
        <v>0</v>
      </c>
      <c r="K244" s="141">
        <v>0</v>
      </c>
      <c r="L244" s="141">
        <v>0</v>
      </c>
      <c r="M244" s="141">
        <v>0</v>
      </c>
      <c r="N244" s="141">
        <v>0</v>
      </c>
      <c r="O244" s="141">
        <v>0</v>
      </c>
      <c r="P244" s="141">
        <v>1554880</v>
      </c>
    </row>
    <row r="245" spans="1:16" ht="12.75">
      <c r="A245" s="141">
        <v>10</v>
      </c>
      <c r="B245" s="141">
        <v>1999</v>
      </c>
      <c r="C245" s="141" t="s">
        <v>381</v>
      </c>
      <c r="D245" s="141">
        <v>10352</v>
      </c>
      <c r="E245" s="141">
        <v>31461</v>
      </c>
      <c r="F245" s="141">
        <v>99055</v>
      </c>
      <c r="G245" s="141">
        <v>159370</v>
      </c>
      <c r="H245" s="141">
        <v>-60315</v>
      </c>
      <c r="I245" s="141">
        <v>486</v>
      </c>
      <c r="J245" s="141">
        <v>320</v>
      </c>
      <c r="K245" s="141">
        <v>44</v>
      </c>
      <c r="L245" s="141">
        <v>0</v>
      </c>
      <c r="M245" s="141">
        <v>0</v>
      </c>
      <c r="N245" s="141">
        <v>0</v>
      </c>
      <c r="O245" s="141">
        <v>0</v>
      </c>
      <c r="P245" s="141">
        <v>-60271</v>
      </c>
    </row>
    <row r="246" spans="1:16" ht="12.75">
      <c r="A246" s="141">
        <v>10</v>
      </c>
      <c r="B246" s="141">
        <v>1999</v>
      </c>
      <c r="C246" s="141" t="s">
        <v>382</v>
      </c>
      <c r="D246" s="141">
        <v>84448</v>
      </c>
      <c r="E246" s="141">
        <v>197949</v>
      </c>
      <c r="F246" s="141">
        <v>907810</v>
      </c>
      <c r="G246" s="141">
        <v>1037896</v>
      </c>
      <c r="H246" s="141">
        <v>-130086</v>
      </c>
      <c r="I246" s="141">
        <v>1232</v>
      </c>
      <c r="J246" s="141">
        <v>2712</v>
      </c>
      <c r="K246" s="141">
        <v>345</v>
      </c>
      <c r="L246" s="141">
        <v>0</v>
      </c>
      <c r="M246" s="141">
        <v>0</v>
      </c>
      <c r="N246" s="141">
        <v>0</v>
      </c>
      <c r="O246" s="141">
        <v>0</v>
      </c>
      <c r="P246" s="141">
        <v>-129741</v>
      </c>
    </row>
    <row r="247" spans="1:16" ht="12.75">
      <c r="A247" s="141">
        <v>12</v>
      </c>
      <c r="B247" s="141">
        <v>1999</v>
      </c>
      <c r="C247" s="141" t="s">
        <v>383</v>
      </c>
      <c r="D247" s="141">
        <v>524559</v>
      </c>
      <c r="E247" s="141">
        <v>1398193</v>
      </c>
      <c r="F247" s="141">
        <v>6121762</v>
      </c>
      <c r="G247" s="141">
        <v>4757283</v>
      </c>
      <c r="H247" s="141">
        <v>1364479</v>
      </c>
      <c r="I247" s="141">
        <v>1718</v>
      </c>
      <c r="J247" s="141">
        <v>3032</v>
      </c>
      <c r="K247" s="141">
        <v>389</v>
      </c>
      <c r="L247" s="141">
        <v>0</v>
      </c>
      <c r="M247" s="141">
        <v>0</v>
      </c>
      <c r="N247" s="141">
        <v>0</v>
      </c>
      <c r="O247" s="141">
        <v>0</v>
      </c>
      <c r="P247" s="141">
        <v>1364868</v>
      </c>
    </row>
    <row r="248" spans="1:16" ht="12.75">
      <c r="A248" s="141">
        <v>11</v>
      </c>
      <c r="B248" s="141">
        <v>1999</v>
      </c>
      <c r="C248" s="141" t="s">
        <v>429</v>
      </c>
      <c r="D248" s="141">
        <v>0</v>
      </c>
      <c r="E248" s="141">
        <v>0</v>
      </c>
      <c r="F248" s="141">
        <v>0</v>
      </c>
      <c r="G248" s="141">
        <v>0</v>
      </c>
      <c r="H248" s="141">
        <v>0</v>
      </c>
      <c r="I248" s="141">
        <v>0</v>
      </c>
      <c r="J248" s="141">
        <v>0</v>
      </c>
      <c r="K248" s="141">
        <v>0</v>
      </c>
      <c r="L248" s="141">
        <v>0</v>
      </c>
      <c r="M248" s="141">
        <v>0</v>
      </c>
      <c r="N248" s="141">
        <v>0</v>
      </c>
      <c r="O248" s="141">
        <v>0</v>
      </c>
      <c r="P248" s="141">
        <v>0</v>
      </c>
    </row>
    <row r="249" spans="1:16" ht="12.75">
      <c r="A249" s="141">
        <v>10</v>
      </c>
      <c r="B249" s="141">
        <v>1999</v>
      </c>
      <c r="C249" s="141" t="s">
        <v>430</v>
      </c>
      <c r="D249" s="141">
        <v>0</v>
      </c>
      <c r="E249" s="141">
        <v>0</v>
      </c>
      <c r="F249" s="141">
        <v>0</v>
      </c>
      <c r="G249" s="141">
        <v>0</v>
      </c>
      <c r="H249" s="141">
        <v>0</v>
      </c>
      <c r="I249" s="141">
        <v>0</v>
      </c>
      <c r="J249" s="141">
        <v>0</v>
      </c>
      <c r="K249" s="141">
        <v>0</v>
      </c>
      <c r="L249" s="141">
        <v>0</v>
      </c>
      <c r="M249" s="141">
        <v>0</v>
      </c>
      <c r="N249" s="141">
        <v>0</v>
      </c>
      <c r="O249" s="141">
        <v>0</v>
      </c>
      <c r="P249" s="141">
        <v>0</v>
      </c>
    </row>
    <row r="250" spans="1:16" ht="12.75">
      <c r="A250" s="141">
        <v>10</v>
      </c>
      <c r="B250" s="141">
        <v>1999</v>
      </c>
      <c r="C250" s="141" t="s">
        <v>433</v>
      </c>
      <c r="D250" s="141">
        <v>0</v>
      </c>
      <c r="E250" s="141">
        <v>0</v>
      </c>
      <c r="F250" s="141">
        <v>0</v>
      </c>
      <c r="G250" s="141">
        <v>0</v>
      </c>
      <c r="H250" s="141">
        <v>0</v>
      </c>
      <c r="I250" s="141">
        <v>0</v>
      </c>
      <c r="J250" s="141">
        <v>0</v>
      </c>
      <c r="K250" s="141">
        <v>0</v>
      </c>
      <c r="L250" s="141">
        <v>0</v>
      </c>
      <c r="M250" s="141">
        <v>0</v>
      </c>
      <c r="N250" s="141">
        <v>0</v>
      </c>
      <c r="O250" s="141">
        <v>0</v>
      </c>
      <c r="P250" s="141">
        <v>0</v>
      </c>
    </row>
    <row r="251" spans="1:16" ht="12.75">
      <c r="A251" s="141">
        <v>10</v>
      </c>
      <c r="B251" s="141">
        <v>1999</v>
      </c>
      <c r="C251" s="141" t="s">
        <v>434</v>
      </c>
      <c r="D251" s="141">
        <v>0</v>
      </c>
      <c r="E251" s="141">
        <v>0</v>
      </c>
      <c r="F251" s="141">
        <v>0</v>
      </c>
      <c r="G251" s="141">
        <v>0</v>
      </c>
      <c r="H251" s="141">
        <v>0</v>
      </c>
      <c r="I251" s="141">
        <v>0</v>
      </c>
      <c r="J251" s="141">
        <v>0</v>
      </c>
      <c r="K251" s="141">
        <v>0</v>
      </c>
      <c r="L251" s="141">
        <v>0</v>
      </c>
      <c r="M251" s="141">
        <v>0</v>
      </c>
      <c r="N251" s="141">
        <v>0</v>
      </c>
      <c r="O251" s="141">
        <v>0</v>
      </c>
      <c r="P251" s="141">
        <v>0</v>
      </c>
    </row>
    <row r="252" spans="1:16" ht="12.75">
      <c r="A252" s="141">
        <v>10</v>
      </c>
      <c r="B252" s="141">
        <v>1999</v>
      </c>
      <c r="C252" s="141" t="s">
        <v>435</v>
      </c>
      <c r="D252" s="141">
        <v>0</v>
      </c>
      <c r="E252" s="141">
        <v>0</v>
      </c>
      <c r="F252" s="141">
        <v>0</v>
      </c>
      <c r="G252" s="141">
        <v>0</v>
      </c>
      <c r="H252" s="141">
        <v>0</v>
      </c>
      <c r="I252" s="141">
        <v>0</v>
      </c>
      <c r="J252" s="141">
        <v>0</v>
      </c>
      <c r="K252" s="141">
        <v>0</v>
      </c>
      <c r="L252" s="141">
        <v>0</v>
      </c>
      <c r="M252" s="141">
        <v>0</v>
      </c>
      <c r="N252" s="141">
        <v>0</v>
      </c>
      <c r="O252" s="141">
        <v>0</v>
      </c>
      <c r="P252" s="141">
        <v>0</v>
      </c>
    </row>
    <row r="253" spans="1:16" ht="12.75">
      <c r="A253" s="141">
        <v>10</v>
      </c>
      <c r="B253" s="141">
        <v>1999</v>
      </c>
      <c r="C253" s="141" t="s">
        <v>436</v>
      </c>
      <c r="D253" s="141">
        <v>0</v>
      </c>
      <c r="E253" s="141">
        <v>0</v>
      </c>
      <c r="F253" s="141">
        <v>0</v>
      </c>
      <c r="G253" s="141">
        <v>0</v>
      </c>
      <c r="H253" s="141">
        <v>0</v>
      </c>
      <c r="I253" s="141">
        <v>0</v>
      </c>
      <c r="J253" s="141">
        <v>0</v>
      </c>
      <c r="K253" s="141">
        <v>0</v>
      </c>
      <c r="L253" s="141">
        <v>0</v>
      </c>
      <c r="M253" s="141">
        <v>0</v>
      </c>
      <c r="N253" s="141">
        <v>0</v>
      </c>
      <c r="O253" s="141">
        <v>0</v>
      </c>
      <c r="P253" s="141">
        <v>0</v>
      </c>
    </row>
    <row r="254" spans="1:16" ht="12.75">
      <c r="A254" s="141">
        <v>10</v>
      </c>
      <c r="B254" s="141">
        <v>1999</v>
      </c>
      <c r="C254" s="141" t="s">
        <v>437</v>
      </c>
      <c r="D254" s="141">
        <v>0</v>
      </c>
      <c r="E254" s="141">
        <v>0</v>
      </c>
      <c r="F254" s="141">
        <v>0</v>
      </c>
      <c r="G254" s="141">
        <v>0</v>
      </c>
      <c r="H254" s="141">
        <v>0</v>
      </c>
      <c r="I254" s="141">
        <v>0</v>
      </c>
      <c r="J254" s="141">
        <v>0</v>
      </c>
      <c r="K254" s="141">
        <v>0</v>
      </c>
      <c r="L254" s="141">
        <v>0</v>
      </c>
      <c r="M254" s="141">
        <v>0</v>
      </c>
      <c r="N254" s="141">
        <v>0</v>
      </c>
      <c r="O254" s="141">
        <v>0</v>
      </c>
      <c r="P254" s="141">
        <v>0</v>
      </c>
    </row>
    <row r="255" spans="1:16" ht="12.75">
      <c r="A255" s="141">
        <v>10</v>
      </c>
      <c r="B255" s="141">
        <v>1999</v>
      </c>
      <c r="C255" s="141" t="s">
        <v>544</v>
      </c>
      <c r="D255" s="141">
        <v>0</v>
      </c>
      <c r="E255" s="141">
        <v>0</v>
      </c>
      <c r="F255" s="141">
        <v>0</v>
      </c>
      <c r="G255" s="141">
        <v>0</v>
      </c>
      <c r="H255" s="141">
        <v>0</v>
      </c>
      <c r="I255" s="141">
        <v>0</v>
      </c>
      <c r="J255" s="141">
        <v>0</v>
      </c>
      <c r="K255" s="141">
        <v>0</v>
      </c>
      <c r="L255" s="141">
        <v>0</v>
      </c>
      <c r="M255" s="141">
        <v>0</v>
      </c>
      <c r="N255" s="141">
        <v>0</v>
      </c>
      <c r="O255" s="141">
        <v>0</v>
      </c>
      <c r="P255" s="141">
        <v>0</v>
      </c>
    </row>
    <row r="256" spans="1:16" ht="12.75">
      <c r="A256" s="141">
        <v>10</v>
      </c>
      <c r="B256" s="141">
        <v>1999</v>
      </c>
      <c r="C256" s="141" t="s">
        <v>438</v>
      </c>
      <c r="D256" s="141">
        <v>0</v>
      </c>
      <c r="E256" s="141">
        <v>0</v>
      </c>
      <c r="F256" s="141">
        <v>0</v>
      </c>
      <c r="G256" s="141">
        <v>0</v>
      </c>
      <c r="H256" s="141">
        <v>0</v>
      </c>
      <c r="I256" s="141">
        <v>0</v>
      </c>
      <c r="J256" s="141">
        <v>0</v>
      </c>
      <c r="K256" s="141">
        <v>0</v>
      </c>
      <c r="L256" s="141">
        <v>0</v>
      </c>
      <c r="M256" s="141">
        <v>0</v>
      </c>
      <c r="N256" s="141">
        <v>0</v>
      </c>
      <c r="O256" s="141">
        <v>0</v>
      </c>
      <c r="P256" s="141">
        <v>0</v>
      </c>
    </row>
    <row r="257" spans="1:16" ht="12.75">
      <c r="A257" s="141">
        <v>10</v>
      </c>
      <c r="B257" s="141">
        <v>1999</v>
      </c>
      <c r="C257" s="141" t="s">
        <v>439</v>
      </c>
      <c r="D257" s="141">
        <v>0</v>
      </c>
      <c r="E257" s="141">
        <v>0</v>
      </c>
      <c r="F257" s="141">
        <v>0</v>
      </c>
      <c r="G257" s="141">
        <v>0</v>
      </c>
      <c r="H257" s="141">
        <v>0</v>
      </c>
      <c r="I257" s="141">
        <v>0</v>
      </c>
      <c r="J257" s="141">
        <v>0</v>
      </c>
      <c r="K257" s="141">
        <v>0</v>
      </c>
      <c r="L257" s="141">
        <v>0</v>
      </c>
      <c r="M257" s="141">
        <v>0</v>
      </c>
      <c r="N257" s="141">
        <v>0</v>
      </c>
      <c r="O257" s="141">
        <v>0</v>
      </c>
      <c r="P257" s="141">
        <v>0</v>
      </c>
    </row>
    <row r="258" spans="1:16" ht="12.75">
      <c r="A258" s="141">
        <v>10</v>
      </c>
      <c r="B258" s="141">
        <v>1999</v>
      </c>
      <c r="C258" s="141" t="s">
        <v>440</v>
      </c>
      <c r="D258" s="141">
        <v>0</v>
      </c>
      <c r="E258" s="141">
        <v>0</v>
      </c>
      <c r="F258" s="141">
        <v>0</v>
      </c>
      <c r="G258" s="141">
        <v>0</v>
      </c>
      <c r="H258" s="141">
        <v>0</v>
      </c>
      <c r="I258" s="141">
        <v>0</v>
      </c>
      <c r="J258" s="141">
        <v>0</v>
      </c>
      <c r="K258" s="141">
        <v>0</v>
      </c>
      <c r="L258" s="141">
        <v>0</v>
      </c>
      <c r="M258" s="141">
        <v>0</v>
      </c>
      <c r="N258" s="141">
        <v>0</v>
      </c>
      <c r="O258" s="141">
        <v>0</v>
      </c>
      <c r="P258" s="141">
        <v>0</v>
      </c>
    </row>
    <row r="259" spans="1:16" ht="12.75">
      <c r="A259" s="141">
        <v>12</v>
      </c>
      <c r="B259" s="141">
        <v>1999</v>
      </c>
      <c r="C259" s="141" t="s">
        <v>384</v>
      </c>
      <c r="D259" s="141">
        <v>0</v>
      </c>
      <c r="E259" s="141">
        <v>0</v>
      </c>
      <c r="F259" s="141">
        <v>0</v>
      </c>
      <c r="G259" s="141">
        <v>0</v>
      </c>
      <c r="H259" s="141">
        <v>0</v>
      </c>
      <c r="I259" s="141">
        <v>0</v>
      </c>
      <c r="J259" s="141">
        <v>0</v>
      </c>
      <c r="K259" s="141">
        <v>0</v>
      </c>
      <c r="L259" s="141">
        <v>0</v>
      </c>
      <c r="M259" s="141">
        <v>0</v>
      </c>
      <c r="N259" s="141">
        <v>0</v>
      </c>
      <c r="O259" s="141">
        <v>0</v>
      </c>
      <c r="P259" s="141">
        <v>0</v>
      </c>
    </row>
    <row r="260" spans="1:16" ht="12.75">
      <c r="A260" s="141">
        <v>11</v>
      </c>
      <c r="B260" s="141">
        <v>1999</v>
      </c>
      <c r="C260" s="141" t="s">
        <v>385</v>
      </c>
      <c r="D260" s="141">
        <v>1724682267</v>
      </c>
      <c r="E260" s="141">
        <v>8280160874</v>
      </c>
      <c r="F260" s="141">
        <v>5050157617</v>
      </c>
      <c r="G260" s="141">
        <v>2115484552</v>
      </c>
      <c r="H260" s="141">
        <v>2934673065</v>
      </c>
      <c r="I260" s="141">
        <v>643538024</v>
      </c>
      <c r="J260" s="141">
        <v>3061702603</v>
      </c>
      <c r="K260" s="141">
        <v>547946188</v>
      </c>
      <c r="L260" s="141">
        <v>340231193</v>
      </c>
      <c r="M260" s="141">
        <v>37846743</v>
      </c>
      <c r="N260" s="141">
        <v>32054</v>
      </c>
      <c r="O260" s="141">
        <v>37814689</v>
      </c>
      <c r="P260" s="141">
        <v>3520433942</v>
      </c>
    </row>
    <row r="261" spans="1:16" ht="12.75">
      <c r="A261" s="141">
        <v>11</v>
      </c>
      <c r="B261" s="141">
        <v>1999</v>
      </c>
      <c r="C261" s="141" t="s">
        <v>386</v>
      </c>
      <c r="D261" s="141">
        <v>4447722</v>
      </c>
      <c r="E261" s="141">
        <v>25605380</v>
      </c>
      <c r="F261" s="141">
        <v>6162704</v>
      </c>
      <c r="G261" s="141">
        <v>3427978</v>
      </c>
      <c r="H261" s="141">
        <v>2734726</v>
      </c>
      <c r="I261" s="141">
        <v>4563095</v>
      </c>
      <c r="J261" s="141">
        <v>28346534</v>
      </c>
      <c r="K261" s="141">
        <v>3844976</v>
      </c>
      <c r="L261" s="141">
        <v>2435199</v>
      </c>
      <c r="M261" s="141">
        <v>365373</v>
      </c>
      <c r="N261" s="141">
        <v>265461</v>
      </c>
      <c r="O261" s="141">
        <v>99912</v>
      </c>
      <c r="P261" s="141">
        <v>6679614</v>
      </c>
    </row>
    <row r="262" spans="1:16" ht="12.75">
      <c r="A262" s="141">
        <v>13</v>
      </c>
      <c r="B262" s="141">
        <v>1999</v>
      </c>
      <c r="C262" s="141" t="s">
        <v>62</v>
      </c>
      <c r="D262" s="141">
        <v>1729129989</v>
      </c>
      <c r="E262" s="141">
        <v>8305766254</v>
      </c>
      <c r="F262" s="141">
        <v>5056320321</v>
      </c>
      <c r="G262" s="141">
        <v>2118912530</v>
      </c>
      <c r="H262" s="141">
        <v>2937407791</v>
      </c>
      <c r="I262" s="141">
        <v>648101119</v>
      </c>
      <c r="J262" s="141">
        <v>3090049137</v>
      </c>
      <c r="K262" s="141">
        <v>551791164</v>
      </c>
      <c r="L262" s="141">
        <v>342666392</v>
      </c>
      <c r="M262" s="141">
        <v>38212116</v>
      </c>
      <c r="N262" s="141">
        <v>297515</v>
      </c>
      <c r="O262" s="141">
        <v>37914601</v>
      </c>
      <c r="P262" s="141">
        <v>3527113556</v>
      </c>
    </row>
    <row r="263" spans="1:11" ht="12.75">
      <c r="A263" s="141">
        <v>2</v>
      </c>
      <c r="B263" s="141">
        <v>1999</v>
      </c>
      <c r="C263" s="141" t="s">
        <v>64</v>
      </c>
      <c r="D263" s="141">
        <v>0</v>
      </c>
      <c r="E263" s="141" t="s">
        <v>58</v>
      </c>
      <c r="F263" s="141">
        <v>1</v>
      </c>
      <c r="G263" s="141" t="s">
        <v>59</v>
      </c>
      <c r="H263" s="141">
        <v>1</v>
      </c>
      <c r="I263" s="141" t="s">
        <v>60</v>
      </c>
      <c r="J263" s="141" t="s">
        <v>61</v>
      </c>
      <c r="K263" s="141">
        <v>2</v>
      </c>
    </row>
    <row r="264" spans="1:16" ht="12.75">
      <c r="A264" s="141">
        <v>10</v>
      </c>
      <c r="B264" s="141">
        <v>1999</v>
      </c>
      <c r="C264" s="141" t="s">
        <v>621</v>
      </c>
      <c r="D264" s="141">
        <v>0</v>
      </c>
      <c r="E264" s="141">
        <v>0</v>
      </c>
      <c r="F264" s="141">
        <v>0</v>
      </c>
      <c r="G264" s="141">
        <v>0</v>
      </c>
      <c r="H264" s="141">
        <v>0</v>
      </c>
      <c r="I264" s="141">
        <v>0</v>
      </c>
      <c r="J264" s="141">
        <v>0</v>
      </c>
      <c r="K264" s="141">
        <v>0</v>
      </c>
      <c r="L264" s="141">
        <v>0</v>
      </c>
      <c r="M264" s="141">
        <v>0</v>
      </c>
      <c r="N264" s="141">
        <v>0</v>
      </c>
      <c r="O264" s="141">
        <v>0</v>
      </c>
      <c r="P264" s="141">
        <v>0</v>
      </c>
    </row>
    <row r="265" spans="1:16" ht="12.75">
      <c r="A265" s="141">
        <v>10</v>
      </c>
      <c r="B265" s="141">
        <v>1999</v>
      </c>
      <c r="C265" s="141" t="s">
        <v>623</v>
      </c>
      <c r="D265" s="141">
        <v>0</v>
      </c>
      <c r="E265" s="141">
        <v>0</v>
      </c>
      <c r="F265" s="141">
        <v>0</v>
      </c>
      <c r="G265" s="141">
        <v>0</v>
      </c>
      <c r="H265" s="141">
        <v>0</v>
      </c>
      <c r="I265" s="141">
        <v>0</v>
      </c>
      <c r="J265" s="141">
        <v>0</v>
      </c>
      <c r="K265" s="141">
        <v>0</v>
      </c>
      <c r="L265" s="141">
        <v>0</v>
      </c>
      <c r="M265" s="141">
        <v>0</v>
      </c>
      <c r="N265" s="141">
        <v>0</v>
      </c>
      <c r="O265" s="141">
        <v>0</v>
      </c>
      <c r="P265" s="141">
        <v>0</v>
      </c>
    </row>
    <row r="266" spans="1:16" ht="12.75">
      <c r="A266" s="141">
        <v>10</v>
      </c>
      <c r="B266" s="141">
        <v>1999</v>
      </c>
      <c r="C266" s="141" t="s">
        <v>624</v>
      </c>
      <c r="D266" s="141">
        <v>0</v>
      </c>
      <c r="E266" s="141">
        <v>0</v>
      </c>
      <c r="F266" s="141">
        <v>0</v>
      </c>
      <c r="G266" s="141">
        <v>0</v>
      </c>
      <c r="H266" s="141">
        <v>0</v>
      </c>
      <c r="I266" s="141">
        <v>0</v>
      </c>
      <c r="J266" s="141">
        <v>0</v>
      </c>
      <c r="K266" s="141">
        <v>0</v>
      </c>
      <c r="L266" s="141">
        <v>0</v>
      </c>
      <c r="M266" s="141">
        <v>0</v>
      </c>
      <c r="N266" s="141">
        <v>0</v>
      </c>
      <c r="O266" s="141">
        <v>0</v>
      </c>
      <c r="P266" s="141">
        <v>0</v>
      </c>
    </row>
    <row r="267" spans="1:16" ht="12.75">
      <c r="A267" s="141">
        <v>10</v>
      </c>
      <c r="B267" s="141">
        <v>1999</v>
      </c>
      <c r="C267" s="141" t="s">
        <v>625</v>
      </c>
      <c r="D267" s="141">
        <v>0</v>
      </c>
      <c r="E267" s="141">
        <v>0</v>
      </c>
      <c r="F267" s="141">
        <v>0</v>
      </c>
      <c r="G267" s="141">
        <v>0</v>
      </c>
      <c r="H267" s="141">
        <v>0</v>
      </c>
      <c r="I267" s="141">
        <v>0</v>
      </c>
      <c r="J267" s="141">
        <v>0</v>
      </c>
      <c r="K267" s="141">
        <v>0</v>
      </c>
      <c r="L267" s="141">
        <v>0</v>
      </c>
      <c r="M267" s="141">
        <v>0</v>
      </c>
      <c r="N267" s="141">
        <v>0</v>
      </c>
      <c r="O267" s="141">
        <v>0</v>
      </c>
      <c r="P267" s="141">
        <v>0</v>
      </c>
    </row>
    <row r="268" spans="1:16" ht="12.75">
      <c r="A268" s="141">
        <v>10</v>
      </c>
      <c r="B268" s="141">
        <v>1999</v>
      </c>
      <c r="C268" s="141" t="s">
        <v>626</v>
      </c>
      <c r="D268" s="141">
        <v>0</v>
      </c>
      <c r="E268" s="141">
        <v>0</v>
      </c>
      <c r="F268" s="141">
        <v>0</v>
      </c>
      <c r="G268" s="141">
        <v>0</v>
      </c>
      <c r="H268" s="141">
        <v>0</v>
      </c>
      <c r="I268" s="141">
        <v>0</v>
      </c>
      <c r="J268" s="141">
        <v>0</v>
      </c>
      <c r="K268" s="141">
        <v>0</v>
      </c>
      <c r="L268" s="141">
        <v>0</v>
      </c>
      <c r="M268" s="141">
        <v>0</v>
      </c>
      <c r="N268" s="141">
        <v>0</v>
      </c>
      <c r="O268" s="141">
        <v>0</v>
      </c>
      <c r="P268" s="141">
        <v>0</v>
      </c>
    </row>
    <row r="269" spans="1:16" ht="12.75">
      <c r="A269" s="141">
        <v>10</v>
      </c>
      <c r="B269" s="141">
        <v>1999</v>
      </c>
      <c r="C269" s="141" t="s">
        <v>627</v>
      </c>
      <c r="D269" s="141">
        <v>0</v>
      </c>
      <c r="E269" s="141">
        <v>0</v>
      </c>
      <c r="F269" s="141">
        <v>0</v>
      </c>
      <c r="G269" s="141">
        <v>0</v>
      </c>
      <c r="H269" s="141">
        <v>0</v>
      </c>
      <c r="I269" s="141">
        <v>0</v>
      </c>
      <c r="J269" s="141">
        <v>0</v>
      </c>
      <c r="K269" s="141">
        <v>0</v>
      </c>
      <c r="L269" s="141">
        <v>0</v>
      </c>
      <c r="M269" s="141">
        <v>0</v>
      </c>
      <c r="N269" s="141">
        <v>0</v>
      </c>
      <c r="O269" s="141">
        <v>0</v>
      </c>
      <c r="P269" s="141">
        <v>0</v>
      </c>
    </row>
    <row r="270" spans="1:16" ht="12.75">
      <c r="A270" s="141">
        <v>10</v>
      </c>
      <c r="B270" s="141">
        <v>1999</v>
      </c>
      <c r="C270" s="141" t="s">
        <v>628</v>
      </c>
      <c r="D270" s="141">
        <v>0</v>
      </c>
      <c r="E270" s="141">
        <v>0</v>
      </c>
      <c r="F270" s="141">
        <v>0</v>
      </c>
      <c r="G270" s="141">
        <v>0</v>
      </c>
      <c r="H270" s="141">
        <v>0</v>
      </c>
      <c r="I270" s="141">
        <v>0</v>
      </c>
      <c r="J270" s="141">
        <v>0</v>
      </c>
      <c r="K270" s="141">
        <v>0</v>
      </c>
      <c r="L270" s="141">
        <v>0</v>
      </c>
      <c r="M270" s="141">
        <v>0</v>
      </c>
      <c r="N270" s="141">
        <v>0</v>
      </c>
      <c r="O270" s="141">
        <v>0</v>
      </c>
      <c r="P270" s="141">
        <v>0</v>
      </c>
    </row>
    <row r="271" spans="1:16" ht="12.75">
      <c r="A271" s="141">
        <v>10</v>
      </c>
      <c r="B271" s="141">
        <v>1999</v>
      </c>
      <c r="C271" s="141" t="s">
        <v>629</v>
      </c>
      <c r="D271" s="141">
        <v>0</v>
      </c>
      <c r="E271" s="141">
        <v>0</v>
      </c>
      <c r="F271" s="141">
        <v>0</v>
      </c>
      <c r="G271" s="141">
        <v>0</v>
      </c>
      <c r="H271" s="141">
        <v>0</v>
      </c>
      <c r="I271" s="141">
        <v>0</v>
      </c>
      <c r="J271" s="141">
        <v>0</v>
      </c>
      <c r="K271" s="141">
        <v>0</v>
      </c>
      <c r="L271" s="141">
        <v>0</v>
      </c>
      <c r="M271" s="141">
        <v>0</v>
      </c>
      <c r="N271" s="141">
        <v>0</v>
      </c>
      <c r="O271" s="141">
        <v>0</v>
      </c>
      <c r="P271" s="141">
        <v>0</v>
      </c>
    </row>
    <row r="272" spans="1:16" ht="12.75">
      <c r="A272" s="141">
        <v>10</v>
      </c>
      <c r="B272" s="141">
        <v>1999</v>
      </c>
      <c r="C272" s="141" t="s">
        <v>630</v>
      </c>
      <c r="D272" s="141">
        <v>0</v>
      </c>
      <c r="E272" s="141">
        <v>0</v>
      </c>
      <c r="F272" s="141">
        <v>0</v>
      </c>
      <c r="G272" s="141">
        <v>0</v>
      </c>
      <c r="H272" s="141">
        <v>0</v>
      </c>
      <c r="I272" s="141">
        <v>0</v>
      </c>
      <c r="J272" s="141">
        <v>0</v>
      </c>
      <c r="K272" s="141">
        <v>0</v>
      </c>
      <c r="L272" s="141">
        <v>0</v>
      </c>
      <c r="M272" s="141">
        <v>0</v>
      </c>
      <c r="N272" s="141">
        <v>0</v>
      </c>
      <c r="O272" s="141">
        <v>0</v>
      </c>
      <c r="P272" s="141">
        <v>0</v>
      </c>
    </row>
    <row r="273" spans="1:16" ht="12.75">
      <c r="A273" s="141">
        <v>10</v>
      </c>
      <c r="B273" s="141">
        <v>1999</v>
      </c>
      <c r="C273" s="141" t="s">
        <v>631</v>
      </c>
      <c r="D273" s="141">
        <v>0</v>
      </c>
      <c r="E273" s="141">
        <v>0</v>
      </c>
      <c r="F273" s="141">
        <v>0</v>
      </c>
      <c r="G273" s="141">
        <v>0</v>
      </c>
      <c r="H273" s="141">
        <v>0</v>
      </c>
      <c r="I273" s="141">
        <v>0</v>
      </c>
      <c r="J273" s="141">
        <v>0</v>
      </c>
      <c r="K273" s="141">
        <v>0</v>
      </c>
      <c r="L273" s="141">
        <v>0</v>
      </c>
      <c r="M273" s="141">
        <v>0</v>
      </c>
      <c r="N273" s="141">
        <v>0</v>
      </c>
      <c r="O273" s="141">
        <v>0</v>
      </c>
      <c r="P273" s="141">
        <v>0</v>
      </c>
    </row>
    <row r="274" spans="1:16" ht="12.75">
      <c r="A274" s="141">
        <v>10</v>
      </c>
      <c r="B274" s="141">
        <v>1999</v>
      </c>
      <c r="C274" s="141" t="s">
        <v>632</v>
      </c>
      <c r="D274" s="141">
        <v>0</v>
      </c>
      <c r="E274" s="141">
        <v>0</v>
      </c>
      <c r="F274" s="141">
        <v>0</v>
      </c>
      <c r="G274" s="141">
        <v>0</v>
      </c>
      <c r="H274" s="141">
        <v>0</v>
      </c>
      <c r="I274" s="141">
        <v>0</v>
      </c>
      <c r="J274" s="141">
        <v>0</v>
      </c>
      <c r="K274" s="141">
        <v>0</v>
      </c>
      <c r="L274" s="141">
        <v>0</v>
      </c>
      <c r="M274" s="141">
        <v>0</v>
      </c>
      <c r="N274" s="141">
        <v>0</v>
      </c>
      <c r="O274" s="141">
        <v>0</v>
      </c>
      <c r="P274" s="141">
        <v>0</v>
      </c>
    </row>
    <row r="275" spans="1:16" ht="12.75">
      <c r="A275" s="141">
        <v>10</v>
      </c>
      <c r="B275" s="141">
        <v>1999</v>
      </c>
      <c r="C275" s="141" t="s">
        <v>633</v>
      </c>
      <c r="D275" s="141">
        <v>0</v>
      </c>
      <c r="E275" s="141">
        <v>0</v>
      </c>
      <c r="F275" s="141">
        <v>0</v>
      </c>
      <c r="G275" s="141">
        <v>0</v>
      </c>
      <c r="H275" s="141">
        <v>0</v>
      </c>
      <c r="I275" s="141">
        <v>0</v>
      </c>
      <c r="J275" s="141">
        <v>0</v>
      </c>
      <c r="K275" s="141">
        <v>0</v>
      </c>
      <c r="L275" s="141">
        <v>0</v>
      </c>
      <c r="M275" s="141">
        <v>0</v>
      </c>
      <c r="N275" s="141">
        <v>0</v>
      </c>
      <c r="O275" s="141">
        <v>0</v>
      </c>
      <c r="P275" s="141">
        <v>0</v>
      </c>
    </row>
    <row r="276" spans="1:16" ht="12.75">
      <c r="A276" s="141">
        <v>10</v>
      </c>
      <c r="B276" s="141">
        <v>1999</v>
      </c>
      <c r="C276" s="141" t="s">
        <v>634</v>
      </c>
      <c r="D276" s="141">
        <v>0</v>
      </c>
      <c r="E276" s="141">
        <v>0</v>
      </c>
      <c r="F276" s="141">
        <v>0</v>
      </c>
      <c r="G276" s="141">
        <v>0</v>
      </c>
      <c r="H276" s="141">
        <v>0</v>
      </c>
      <c r="I276" s="141">
        <v>0</v>
      </c>
      <c r="J276" s="141">
        <v>0</v>
      </c>
      <c r="K276" s="141">
        <v>0</v>
      </c>
      <c r="L276" s="141">
        <v>0</v>
      </c>
      <c r="M276" s="141">
        <v>0</v>
      </c>
      <c r="N276" s="141">
        <v>0</v>
      </c>
      <c r="O276" s="141">
        <v>0</v>
      </c>
      <c r="P276" s="141">
        <v>0</v>
      </c>
    </row>
    <row r="277" spans="1:16" ht="12.75">
      <c r="A277" s="141">
        <v>10</v>
      </c>
      <c r="B277" s="141">
        <v>1999</v>
      </c>
      <c r="C277" s="141" t="s">
        <v>635</v>
      </c>
      <c r="D277" s="141">
        <v>0</v>
      </c>
      <c r="E277" s="141">
        <v>0</v>
      </c>
      <c r="F277" s="141">
        <v>0</v>
      </c>
      <c r="G277" s="141">
        <v>0</v>
      </c>
      <c r="H277" s="141">
        <v>0</v>
      </c>
      <c r="I277" s="141">
        <v>0</v>
      </c>
      <c r="J277" s="141">
        <v>0</v>
      </c>
      <c r="K277" s="141">
        <v>0</v>
      </c>
      <c r="L277" s="141">
        <v>0</v>
      </c>
      <c r="M277" s="141">
        <v>0</v>
      </c>
      <c r="N277" s="141">
        <v>0</v>
      </c>
      <c r="O277" s="141">
        <v>0</v>
      </c>
      <c r="P277" s="141">
        <v>0</v>
      </c>
    </row>
    <row r="278" spans="1:16" ht="12.75">
      <c r="A278" s="141">
        <v>10</v>
      </c>
      <c r="B278" s="141">
        <v>1999</v>
      </c>
      <c r="C278" s="141" t="s">
        <v>636</v>
      </c>
      <c r="D278" s="141">
        <v>0</v>
      </c>
      <c r="E278" s="141">
        <v>0</v>
      </c>
      <c r="F278" s="141">
        <v>0</v>
      </c>
      <c r="G278" s="141">
        <v>0</v>
      </c>
      <c r="H278" s="141">
        <v>0</v>
      </c>
      <c r="I278" s="141">
        <v>0</v>
      </c>
      <c r="J278" s="141">
        <v>0</v>
      </c>
      <c r="K278" s="141">
        <v>0</v>
      </c>
      <c r="L278" s="141">
        <v>0</v>
      </c>
      <c r="M278" s="141">
        <v>0</v>
      </c>
      <c r="N278" s="141">
        <v>0</v>
      </c>
      <c r="O278" s="141">
        <v>0</v>
      </c>
      <c r="P278" s="141">
        <v>0</v>
      </c>
    </row>
    <row r="279" spans="1:16" ht="12.75">
      <c r="A279" s="141">
        <v>10</v>
      </c>
      <c r="B279" s="141">
        <v>1999</v>
      </c>
      <c r="C279" s="141" t="s">
        <v>637</v>
      </c>
      <c r="D279" s="141">
        <v>0</v>
      </c>
      <c r="E279" s="141">
        <v>0</v>
      </c>
      <c r="F279" s="141">
        <v>0</v>
      </c>
      <c r="G279" s="141">
        <v>0</v>
      </c>
      <c r="H279" s="141">
        <v>0</v>
      </c>
      <c r="I279" s="141">
        <v>0</v>
      </c>
      <c r="J279" s="141">
        <v>0</v>
      </c>
      <c r="K279" s="141">
        <v>0</v>
      </c>
      <c r="L279" s="141">
        <v>0</v>
      </c>
      <c r="M279" s="141">
        <v>0</v>
      </c>
      <c r="N279" s="141">
        <v>0</v>
      </c>
      <c r="O279" s="141">
        <v>0</v>
      </c>
      <c r="P279" s="141">
        <v>0</v>
      </c>
    </row>
    <row r="280" spans="1:16" ht="12.75">
      <c r="A280" s="141">
        <v>10</v>
      </c>
      <c r="B280" s="141">
        <v>1999</v>
      </c>
      <c r="C280" s="141" t="s">
        <v>638</v>
      </c>
      <c r="D280" s="141">
        <v>0</v>
      </c>
      <c r="E280" s="141">
        <v>0</v>
      </c>
      <c r="F280" s="141">
        <v>0</v>
      </c>
      <c r="G280" s="141">
        <v>0</v>
      </c>
      <c r="H280" s="141">
        <v>0</v>
      </c>
      <c r="I280" s="141">
        <v>0</v>
      </c>
      <c r="J280" s="141">
        <v>0</v>
      </c>
      <c r="K280" s="141">
        <v>0</v>
      </c>
      <c r="L280" s="141">
        <v>0</v>
      </c>
      <c r="M280" s="141">
        <v>0</v>
      </c>
      <c r="N280" s="141">
        <v>0</v>
      </c>
      <c r="O280" s="141">
        <v>0</v>
      </c>
      <c r="P280" s="141">
        <v>0</v>
      </c>
    </row>
    <row r="281" spans="1:16" ht="12.75">
      <c r="A281" s="141">
        <v>10</v>
      </c>
      <c r="B281" s="141">
        <v>1999</v>
      </c>
      <c r="C281" s="141" t="s">
        <v>639</v>
      </c>
      <c r="D281" s="141">
        <v>0</v>
      </c>
      <c r="E281" s="141">
        <v>0</v>
      </c>
      <c r="F281" s="141">
        <v>0</v>
      </c>
      <c r="G281" s="141">
        <v>0</v>
      </c>
      <c r="H281" s="141">
        <v>0</v>
      </c>
      <c r="I281" s="141">
        <v>0</v>
      </c>
      <c r="J281" s="141">
        <v>0</v>
      </c>
      <c r="K281" s="141">
        <v>0</v>
      </c>
      <c r="L281" s="141">
        <v>0</v>
      </c>
      <c r="M281" s="141">
        <v>0</v>
      </c>
      <c r="N281" s="141">
        <v>0</v>
      </c>
      <c r="O281" s="141">
        <v>0</v>
      </c>
      <c r="P281" s="141">
        <v>0</v>
      </c>
    </row>
    <row r="282" spans="1:16" ht="12.75">
      <c r="A282" s="141">
        <v>10</v>
      </c>
      <c r="B282" s="141">
        <v>1999</v>
      </c>
      <c r="C282" s="141" t="s">
        <v>640</v>
      </c>
      <c r="D282" s="141">
        <v>0</v>
      </c>
      <c r="E282" s="141">
        <v>0</v>
      </c>
      <c r="F282" s="141">
        <v>0</v>
      </c>
      <c r="G282" s="141">
        <v>0</v>
      </c>
      <c r="H282" s="141">
        <v>0</v>
      </c>
      <c r="I282" s="141">
        <v>0</v>
      </c>
      <c r="J282" s="141">
        <v>0</v>
      </c>
      <c r="K282" s="141">
        <v>0</v>
      </c>
      <c r="L282" s="141">
        <v>0</v>
      </c>
      <c r="M282" s="141">
        <v>0</v>
      </c>
      <c r="N282" s="141">
        <v>0</v>
      </c>
      <c r="O282" s="141">
        <v>0</v>
      </c>
      <c r="P282" s="141">
        <v>0</v>
      </c>
    </row>
    <row r="283" spans="1:16" ht="12.75">
      <c r="A283" s="141">
        <v>10</v>
      </c>
      <c r="B283" s="141">
        <v>1999</v>
      </c>
      <c r="C283" s="141" t="s">
        <v>641</v>
      </c>
      <c r="D283" s="141">
        <v>0</v>
      </c>
      <c r="E283" s="141">
        <v>0</v>
      </c>
      <c r="F283" s="141">
        <v>0</v>
      </c>
      <c r="G283" s="141">
        <v>0</v>
      </c>
      <c r="H283" s="141">
        <v>0</v>
      </c>
      <c r="I283" s="141">
        <v>0</v>
      </c>
      <c r="J283" s="141">
        <v>0</v>
      </c>
      <c r="K283" s="141">
        <v>0</v>
      </c>
      <c r="L283" s="141">
        <v>0</v>
      </c>
      <c r="M283" s="141">
        <v>0</v>
      </c>
      <c r="N283" s="141">
        <v>0</v>
      </c>
      <c r="O283" s="141">
        <v>0</v>
      </c>
      <c r="P283" s="141">
        <v>0</v>
      </c>
    </row>
    <row r="284" spans="1:16" ht="12.75">
      <c r="A284" s="141">
        <v>10</v>
      </c>
      <c r="B284" s="141">
        <v>1999</v>
      </c>
      <c r="C284" s="141" t="s">
        <v>642</v>
      </c>
      <c r="D284" s="141">
        <v>0</v>
      </c>
      <c r="E284" s="141">
        <v>0</v>
      </c>
      <c r="F284" s="141">
        <v>0</v>
      </c>
      <c r="G284" s="141">
        <v>0</v>
      </c>
      <c r="H284" s="141">
        <v>0</v>
      </c>
      <c r="I284" s="141">
        <v>0</v>
      </c>
      <c r="J284" s="141">
        <v>0</v>
      </c>
      <c r="K284" s="141">
        <v>0</v>
      </c>
      <c r="L284" s="141">
        <v>0</v>
      </c>
      <c r="M284" s="141">
        <v>0</v>
      </c>
      <c r="N284" s="141">
        <v>0</v>
      </c>
      <c r="O284" s="141">
        <v>0</v>
      </c>
      <c r="P284" s="141">
        <v>0</v>
      </c>
    </row>
    <row r="285" spans="1:16" ht="12.75">
      <c r="A285" s="141">
        <v>10</v>
      </c>
      <c r="B285" s="141">
        <v>1999</v>
      </c>
      <c r="C285" s="141" t="s">
        <v>643</v>
      </c>
      <c r="D285" s="141">
        <v>0</v>
      </c>
      <c r="E285" s="141">
        <v>0</v>
      </c>
      <c r="F285" s="141">
        <v>0</v>
      </c>
      <c r="G285" s="141">
        <v>0</v>
      </c>
      <c r="H285" s="141">
        <v>0</v>
      </c>
      <c r="I285" s="141">
        <v>0</v>
      </c>
      <c r="J285" s="141">
        <v>0</v>
      </c>
      <c r="K285" s="141">
        <v>0</v>
      </c>
      <c r="L285" s="141">
        <v>0</v>
      </c>
      <c r="M285" s="141">
        <v>0</v>
      </c>
      <c r="N285" s="141">
        <v>0</v>
      </c>
      <c r="O285" s="141">
        <v>0</v>
      </c>
      <c r="P285" s="141">
        <v>0</v>
      </c>
    </row>
    <row r="286" spans="1:16" ht="12.75">
      <c r="A286" s="141">
        <v>10</v>
      </c>
      <c r="B286" s="141">
        <v>1999</v>
      </c>
      <c r="C286" s="141" t="s">
        <v>644</v>
      </c>
      <c r="D286" s="141">
        <v>0</v>
      </c>
      <c r="E286" s="141">
        <v>0</v>
      </c>
      <c r="F286" s="141">
        <v>0</v>
      </c>
      <c r="G286" s="141">
        <v>0</v>
      </c>
      <c r="H286" s="141">
        <v>0</v>
      </c>
      <c r="I286" s="141">
        <v>0</v>
      </c>
      <c r="J286" s="141">
        <v>0</v>
      </c>
      <c r="K286" s="141">
        <v>0</v>
      </c>
      <c r="L286" s="141">
        <v>0</v>
      </c>
      <c r="M286" s="141">
        <v>0</v>
      </c>
      <c r="N286" s="141">
        <v>0</v>
      </c>
      <c r="O286" s="141">
        <v>0</v>
      </c>
      <c r="P286" s="141">
        <v>0</v>
      </c>
    </row>
    <row r="287" spans="1:16" ht="12.75">
      <c r="A287" s="141">
        <v>10</v>
      </c>
      <c r="B287" s="141">
        <v>1999</v>
      </c>
      <c r="C287" s="141" t="s">
        <v>645</v>
      </c>
      <c r="D287" s="141">
        <v>0</v>
      </c>
      <c r="E287" s="141">
        <v>0</v>
      </c>
      <c r="F287" s="141">
        <v>0</v>
      </c>
      <c r="G287" s="141">
        <v>0</v>
      </c>
      <c r="H287" s="141">
        <v>0</v>
      </c>
      <c r="I287" s="141">
        <v>0</v>
      </c>
      <c r="J287" s="141">
        <v>0</v>
      </c>
      <c r="K287" s="141">
        <v>0</v>
      </c>
      <c r="L287" s="141">
        <v>0</v>
      </c>
      <c r="M287" s="141">
        <v>0</v>
      </c>
      <c r="N287" s="141">
        <v>0</v>
      </c>
      <c r="O287" s="141">
        <v>0</v>
      </c>
      <c r="P287" s="141">
        <v>0</v>
      </c>
    </row>
    <row r="288" spans="1:16" ht="12.75">
      <c r="A288" s="141">
        <v>10</v>
      </c>
      <c r="B288" s="141">
        <v>1999</v>
      </c>
      <c r="C288" s="141" t="s">
        <v>646</v>
      </c>
      <c r="D288" s="141">
        <v>0</v>
      </c>
      <c r="E288" s="141">
        <v>0</v>
      </c>
      <c r="F288" s="141">
        <v>0</v>
      </c>
      <c r="G288" s="141">
        <v>0</v>
      </c>
      <c r="H288" s="141">
        <v>0</v>
      </c>
      <c r="I288" s="141">
        <v>0</v>
      </c>
      <c r="J288" s="141">
        <v>0</v>
      </c>
      <c r="K288" s="141">
        <v>0</v>
      </c>
      <c r="L288" s="141">
        <v>0</v>
      </c>
      <c r="M288" s="141">
        <v>0</v>
      </c>
      <c r="N288" s="141">
        <v>0</v>
      </c>
      <c r="O288" s="141">
        <v>0</v>
      </c>
      <c r="P288" s="141">
        <v>0</v>
      </c>
    </row>
    <row r="289" spans="1:16" ht="12.75">
      <c r="A289" s="141">
        <v>12</v>
      </c>
      <c r="B289" s="141">
        <v>1999</v>
      </c>
      <c r="C289" s="141" t="s">
        <v>647</v>
      </c>
      <c r="D289" s="141">
        <v>0</v>
      </c>
      <c r="E289" s="141">
        <v>0</v>
      </c>
      <c r="F289" s="141">
        <v>0</v>
      </c>
      <c r="G289" s="141">
        <v>0</v>
      </c>
      <c r="H289" s="141">
        <v>0</v>
      </c>
      <c r="I289" s="141">
        <v>0</v>
      </c>
      <c r="J289" s="141">
        <v>0</v>
      </c>
      <c r="K289" s="141">
        <v>0</v>
      </c>
      <c r="L289" s="141">
        <v>0</v>
      </c>
      <c r="M289" s="141">
        <v>0</v>
      </c>
      <c r="N289" s="141">
        <v>0</v>
      </c>
      <c r="O289" s="141">
        <v>0</v>
      </c>
      <c r="P289" s="141">
        <v>0</v>
      </c>
    </row>
    <row r="290" spans="1:16" ht="12.75">
      <c r="A290" s="141">
        <v>10</v>
      </c>
      <c r="B290" s="141">
        <v>1999</v>
      </c>
      <c r="C290" s="141" t="s">
        <v>648</v>
      </c>
      <c r="D290" s="141">
        <v>0</v>
      </c>
      <c r="E290" s="141">
        <v>0</v>
      </c>
      <c r="F290" s="141">
        <v>0</v>
      </c>
      <c r="G290" s="141">
        <v>0</v>
      </c>
      <c r="H290" s="141">
        <v>0</v>
      </c>
      <c r="I290" s="141">
        <v>0</v>
      </c>
      <c r="J290" s="141">
        <v>0</v>
      </c>
      <c r="K290" s="141">
        <v>0</v>
      </c>
      <c r="L290" s="141">
        <v>0</v>
      </c>
      <c r="M290" s="141">
        <v>0</v>
      </c>
      <c r="N290" s="141">
        <v>0</v>
      </c>
      <c r="O290" s="141">
        <v>0</v>
      </c>
      <c r="P290" s="141">
        <v>0</v>
      </c>
    </row>
    <row r="291" spans="1:16" ht="12.75">
      <c r="A291" s="141">
        <v>10</v>
      </c>
      <c r="B291" s="141">
        <v>1999</v>
      </c>
      <c r="C291" s="141" t="s">
        <v>549</v>
      </c>
      <c r="D291" s="141">
        <v>0</v>
      </c>
      <c r="E291" s="141">
        <v>0</v>
      </c>
      <c r="F291" s="141">
        <v>0</v>
      </c>
      <c r="G291" s="141">
        <v>0</v>
      </c>
      <c r="H291" s="141">
        <v>0</v>
      </c>
      <c r="I291" s="141">
        <v>0</v>
      </c>
      <c r="J291" s="141">
        <v>0</v>
      </c>
      <c r="K291" s="141">
        <v>0</v>
      </c>
      <c r="L291" s="141">
        <v>0</v>
      </c>
      <c r="M291" s="141">
        <v>0</v>
      </c>
      <c r="N291" s="141">
        <v>0</v>
      </c>
      <c r="O291" s="141">
        <v>0</v>
      </c>
      <c r="P291" s="141">
        <v>0</v>
      </c>
    </row>
    <row r="292" spans="1:16" ht="12.75">
      <c r="A292" s="141">
        <v>10</v>
      </c>
      <c r="B292" s="141">
        <v>1999</v>
      </c>
      <c r="C292" s="141" t="s">
        <v>550</v>
      </c>
      <c r="D292" s="141">
        <v>0</v>
      </c>
      <c r="E292" s="141">
        <v>0</v>
      </c>
      <c r="F292" s="141">
        <v>0</v>
      </c>
      <c r="G292" s="141">
        <v>0</v>
      </c>
      <c r="H292" s="141">
        <v>0</v>
      </c>
      <c r="I292" s="141">
        <v>0</v>
      </c>
      <c r="J292" s="141">
        <v>0</v>
      </c>
      <c r="K292" s="141">
        <v>0</v>
      </c>
      <c r="L292" s="141">
        <v>0</v>
      </c>
      <c r="M292" s="141">
        <v>0</v>
      </c>
      <c r="N292" s="141">
        <v>0</v>
      </c>
      <c r="O292" s="141">
        <v>0</v>
      </c>
      <c r="P292" s="141">
        <v>0</v>
      </c>
    </row>
    <row r="293" spans="1:16" ht="12.75">
      <c r="A293" s="141">
        <v>10</v>
      </c>
      <c r="B293" s="141">
        <v>1999</v>
      </c>
      <c r="C293" s="141" t="s">
        <v>551</v>
      </c>
      <c r="D293" s="141">
        <v>0</v>
      </c>
      <c r="E293" s="141">
        <v>0</v>
      </c>
      <c r="F293" s="141">
        <v>0</v>
      </c>
      <c r="G293" s="141">
        <v>0</v>
      </c>
      <c r="H293" s="141">
        <v>0</v>
      </c>
      <c r="I293" s="141">
        <v>0</v>
      </c>
      <c r="J293" s="141">
        <v>0</v>
      </c>
      <c r="K293" s="141">
        <v>0</v>
      </c>
      <c r="L293" s="141">
        <v>0</v>
      </c>
      <c r="M293" s="141">
        <v>0</v>
      </c>
      <c r="N293" s="141">
        <v>0</v>
      </c>
      <c r="O293" s="141">
        <v>0</v>
      </c>
      <c r="P293" s="141">
        <v>0</v>
      </c>
    </row>
    <row r="294" spans="1:16" ht="12.75">
      <c r="A294" s="141">
        <v>10</v>
      </c>
      <c r="B294" s="141">
        <v>1999</v>
      </c>
      <c r="C294" s="141" t="s">
        <v>552</v>
      </c>
      <c r="D294" s="141">
        <v>0</v>
      </c>
      <c r="E294" s="141">
        <v>0</v>
      </c>
      <c r="F294" s="141">
        <v>0</v>
      </c>
      <c r="G294" s="141">
        <v>0</v>
      </c>
      <c r="H294" s="141">
        <v>0</v>
      </c>
      <c r="I294" s="141">
        <v>0</v>
      </c>
      <c r="J294" s="141">
        <v>0</v>
      </c>
      <c r="K294" s="141">
        <v>0</v>
      </c>
      <c r="L294" s="141">
        <v>0</v>
      </c>
      <c r="M294" s="141">
        <v>0</v>
      </c>
      <c r="N294" s="141">
        <v>0</v>
      </c>
      <c r="O294" s="141">
        <v>0</v>
      </c>
      <c r="P294" s="141">
        <v>0</v>
      </c>
    </row>
    <row r="295" spans="1:16" ht="12.75">
      <c r="A295" s="141">
        <v>10</v>
      </c>
      <c r="B295" s="141">
        <v>1999</v>
      </c>
      <c r="C295" s="141" t="s">
        <v>553</v>
      </c>
      <c r="D295" s="141">
        <v>0</v>
      </c>
      <c r="E295" s="141">
        <v>0</v>
      </c>
      <c r="F295" s="141">
        <v>0</v>
      </c>
      <c r="G295" s="141">
        <v>0</v>
      </c>
      <c r="H295" s="141">
        <v>0</v>
      </c>
      <c r="I295" s="141">
        <v>0</v>
      </c>
      <c r="J295" s="141">
        <v>0</v>
      </c>
      <c r="K295" s="141">
        <v>0</v>
      </c>
      <c r="L295" s="141">
        <v>0</v>
      </c>
      <c r="M295" s="141">
        <v>0</v>
      </c>
      <c r="N295" s="141">
        <v>0</v>
      </c>
      <c r="O295" s="141">
        <v>0</v>
      </c>
      <c r="P295" s="141">
        <v>0</v>
      </c>
    </row>
    <row r="296" spans="1:16" ht="12.75">
      <c r="A296" s="141">
        <v>10</v>
      </c>
      <c r="B296" s="141">
        <v>1999</v>
      </c>
      <c r="C296" s="141" t="s">
        <v>554</v>
      </c>
      <c r="D296" s="141">
        <v>0</v>
      </c>
      <c r="E296" s="141">
        <v>0</v>
      </c>
      <c r="F296" s="141">
        <v>0</v>
      </c>
      <c r="G296" s="141">
        <v>0</v>
      </c>
      <c r="H296" s="141">
        <v>0</v>
      </c>
      <c r="I296" s="141">
        <v>0</v>
      </c>
      <c r="J296" s="141">
        <v>0</v>
      </c>
      <c r="K296" s="141">
        <v>0</v>
      </c>
      <c r="L296" s="141">
        <v>0</v>
      </c>
      <c r="M296" s="141">
        <v>0</v>
      </c>
      <c r="N296" s="141">
        <v>0</v>
      </c>
      <c r="O296" s="141">
        <v>0</v>
      </c>
      <c r="P296" s="141">
        <v>0</v>
      </c>
    </row>
    <row r="297" spans="1:16" ht="12.75">
      <c r="A297" s="141">
        <v>10</v>
      </c>
      <c r="B297" s="141">
        <v>1999</v>
      </c>
      <c r="C297" s="141" t="s">
        <v>555</v>
      </c>
      <c r="D297" s="141">
        <v>0</v>
      </c>
      <c r="E297" s="141">
        <v>0</v>
      </c>
      <c r="F297" s="141">
        <v>0</v>
      </c>
      <c r="G297" s="141">
        <v>0</v>
      </c>
      <c r="H297" s="141">
        <v>0</v>
      </c>
      <c r="I297" s="141">
        <v>0</v>
      </c>
      <c r="J297" s="141">
        <v>0</v>
      </c>
      <c r="K297" s="141">
        <v>0</v>
      </c>
      <c r="L297" s="141">
        <v>0</v>
      </c>
      <c r="M297" s="141">
        <v>0</v>
      </c>
      <c r="N297" s="141">
        <v>0</v>
      </c>
      <c r="O297" s="141">
        <v>0</v>
      </c>
      <c r="P297" s="141">
        <v>0</v>
      </c>
    </row>
    <row r="298" spans="1:16" ht="12.75">
      <c r="A298" s="141">
        <v>10</v>
      </c>
      <c r="B298" s="141">
        <v>1999</v>
      </c>
      <c r="C298" s="141" t="s">
        <v>556</v>
      </c>
      <c r="D298" s="141">
        <v>0</v>
      </c>
      <c r="E298" s="141">
        <v>0</v>
      </c>
      <c r="F298" s="141">
        <v>0</v>
      </c>
      <c r="G298" s="141">
        <v>0</v>
      </c>
      <c r="H298" s="141">
        <v>0</v>
      </c>
      <c r="I298" s="141">
        <v>0</v>
      </c>
      <c r="J298" s="141">
        <v>0</v>
      </c>
      <c r="K298" s="141">
        <v>0</v>
      </c>
      <c r="L298" s="141">
        <v>0</v>
      </c>
      <c r="M298" s="141">
        <v>0</v>
      </c>
      <c r="N298" s="141">
        <v>0</v>
      </c>
      <c r="O298" s="141">
        <v>0</v>
      </c>
      <c r="P298" s="141">
        <v>0</v>
      </c>
    </row>
    <row r="299" spans="1:16" ht="12.75">
      <c r="A299" s="141">
        <v>10</v>
      </c>
      <c r="B299" s="141">
        <v>1999</v>
      </c>
      <c r="C299" s="141" t="s">
        <v>557</v>
      </c>
      <c r="D299" s="141">
        <v>0</v>
      </c>
      <c r="E299" s="141">
        <v>0</v>
      </c>
      <c r="F299" s="141">
        <v>0</v>
      </c>
      <c r="G299" s="141">
        <v>0</v>
      </c>
      <c r="H299" s="141">
        <v>0</v>
      </c>
      <c r="I299" s="141">
        <v>0</v>
      </c>
      <c r="J299" s="141">
        <v>0</v>
      </c>
      <c r="K299" s="141">
        <v>0</v>
      </c>
      <c r="L299" s="141">
        <v>0</v>
      </c>
      <c r="M299" s="141">
        <v>0</v>
      </c>
      <c r="N299" s="141">
        <v>0</v>
      </c>
      <c r="O299" s="141">
        <v>0</v>
      </c>
      <c r="P299" s="141">
        <v>0</v>
      </c>
    </row>
    <row r="300" spans="1:16" ht="12.75">
      <c r="A300" s="141">
        <v>10</v>
      </c>
      <c r="B300" s="141">
        <v>1999</v>
      </c>
      <c r="C300" s="141" t="s">
        <v>558</v>
      </c>
      <c r="D300" s="141">
        <v>0</v>
      </c>
      <c r="E300" s="141">
        <v>0</v>
      </c>
      <c r="F300" s="141">
        <v>0</v>
      </c>
      <c r="G300" s="141">
        <v>0</v>
      </c>
      <c r="H300" s="141">
        <v>0</v>
      </c>
      <c r="I300" s="141">
        <v>0</v>
      </c>
      <c r="J300" s="141">
        <v>0</v>
      </c>
      <c r="K300" s="141">
        <v>0</v>
      </c>
      <c r="L300" s="141">
        <v>0</v>
      </c>
      <c r="M300" s="141">
        <v>0</v>
      </c>
      <c r="N300" s="141">
        <v>0</v>
      </c>
      <c r="O300" s="141">
        <v>0</v>
      </c>
      <c r="P300" s="141">
        <v>0</v>
      </c>
    </row>
    <row r="301" spans="1:16" ht="12.75">
      <c r="A301" s="141">
        <v>10</v>
      </c>
      <c r="B301" s="141">
        <v>1999</v>
      </c>
      <c r="C301" s="141" t="s">
        <v>559</v>
      </c>
      <c r="D301" s="141">
        <v>0</v>
      </c>
      <c r="E301" s="141">
        <v>0</v>
      </c>
      <c r="F301" s="141">
        <v>0</v>
      </c>
      <c r="G301" s="141">
        <v>0</v>
      </c>
      <c r="H301" s="141">
        <v>0</v>
      </c>
      <c r="I301" s="141">
        <v>0</v>
      </c>
      <c r="J301" s="141">
        <v>0</v>
      </c>
      <c r="K301" s="141">
        <v>0</v>
      </c>
      <c r="L301" s="141">
        <v>0</v>
      </c>
      <c r="M301" s="141">
        <v>0</v>
      </c>
      <c r="N301" s="141">
        <v>0</v>
      </c>
      <c r="O301" s="141">
        <v>0</v>
      </c>
      <c r="P301" s="141">
        <v>0</v>
      </c>
    </row>
    <row r="302" spans="1:16" ht="12.75">
      <c r="A302" s="141">
        <v>10</v>
      </c>
      <c r="B302" s="141">
        <v>1999</v>
      </c>
      <c r="C302" s="141" t="s">
        <v>560</v>
      </c>
      <c r="D302" s="141">
        <v>0</v>
      </c>
      <c r="E302" s="141">
        <v>0</v>
      </c>
      <c r="F302" s="141">
        <v>0</v>
      </c>
      <c r="G302" s="141">
        <v>0</v>
      </c>
      <c r="H302" s="141">
        <v>0</v>
      </c>
      <c r="I302" s="141">
        <v>0</v>
      </c>
      <c r="J302" s="141">
        <v>0</v>
      </c>
      <c r="K302" s="141">
        <v>0</v>
      </c>
      <c r="L302" s="141">
        <v>0</v>
      </c>
      <c r="M302" s="141">
        <v>0</v>
      </c>
      <c r="N302" s="141">
        <v>0</v>
      </c>
      <c r="O302" s="141">
        <v>0</v>
      </c>
      <c r="P302" s="141">
        <v>0</v>
      </c>
    </row>
    <row r="303" spans="1:16" ht="12.75">
      <c r="A303" s="141">
        <v>10</v>
      </c>
      <c r="B303" s="141">
        <v>1999</v>
      </c>
      <c r="C303" s="141" t="s">
        <v>561</v>
      </c>
      <c r="D303" s="141">
        <v>0</v>
      </c>
      <c r="E303" s="141">
        <v>0</v>
      </c>
      <c r="F303" s="141">
        <v>0</v>
      </c>
      <c r="G303" s="141">
        <v>0</v>
      </c>
      <c r="H303" s="141">
        <v>0</v>
      </c>
      <c r="I303" s="141">
        <v>0</v>
      </c>
      <c r="J303" s="141">
        <v>0</v>
      </c>
      <c r="K303" s="141">
        <v>0</v>
      </c>
      <c r="L303" s="141">
        <v>0</v>
      </c>
      <c r="M303" s="141">
        <v>0</v>
      </c>
      <c r="N303" s="141">
        <v>0</v>
      </c>
      <c r="O303" s="141">
        <v>0</v>
      </c>
      <c r="P303" s="141">
        <v>0</v>
      </c>
    </row>
    <row r="304" spans="1:16" ht="12.75">
      <c r="A304" s="141">
        <v>10</v>
      </c>
      <c r="B304" s="141">
        <v>1999</v>
      </c>
      <c r="C304" s="141" t="s">
        <v>562</v>
      </c>
      <c r="D304" s="141">
        <v>0</v>
      </c>
      <c r="E304" s="141">
        <v>0</v>
      </c>
      <c r="F304" s="141">
        <v>0</v>
      </c>
      <c r="G304" s="141">
        <v>0</v>
      </c>
      <c r="H304" s="141">
        <v>0</v>
      </c>
      <c r="I304" s="141">
        <v>0</v>
      </c>
      <c r="J304" s="141">
        <v>0</v>
      </c>
      <c r="K304" s="141">
        <v>0</v>
      </c>
      <c r="L304" s="141">
        <v>0</v>
      </c>
      <c r="M304" s="141">
        <v>0</v>
      </c>
      <c r="N304" s="141">
        <v>0</v>
      </c>
      <c r="O304" s="141">
        <v>0</v>
      </c>
      <c r="P304" s="141">
        <v>0</v>
      </c>
    </row>
    <row r="305" spans="1:16" ht="12.75">
      <c r="A305" s="141">
        <v>10</v>
      </c>
      <c r="B305" s="141">
        <v>1999</v>
      </c>
      <c r="C305" s="141" t="s">
        <v>563</v>
      </c>
      <c r="D305" s="141">
        <v>0</v>
      </c>
      <c r="E305" s="141">
        <v>0</v>
      </c>
      <c r="F305" s="141">
        <v>0</v>
      </c>
      <c r="G305" s="141">
        <v>0</v>
      </c>
      <c r="H305" s="141">
        <v>0</v>
      </c>
      <c r="I305" s="141">
        <v>0</v>
      </c>
      <c r="J305" s="141">
        <v>0</v>
      </c>
      <c r="K305" s="141">
        <v>0</v>
      </c>
      <c r="L305" s="141">
        <v>0</v>
      </c>
      <c r="M305" s="141">
        <v>0</v>
      </c>
      <c r="N305" s="141">
        <v>0</v>
      </c>
      <c r="O305" s="141">
        <v>0</v>
      </c>
      <c r="P305" s="141">
        <v>0</v>
      </c>
    </row>
    <row r="306" spans="1:16" ht="12.75">
      <c r="A306" s="141">
        <v>10</v>
      </c>
      <c r="B306" s="141">
        <v>1999</v>
      </c>
      <c r="C306" s="141" t="s">
        <v>564</v>
      </c>
      <c r="D306" s="141">
        <v>0</v>
      </c>
      <c r="E306" s="141">
        <v>0</v>
      </c>
      <c r="F306" s="141">
        <v>0</v>
      </c>
      <c r="G306" s="141">
        <v>0</v>
      </c>
      <c r="H306" s="141">
        <v>0</v>
      </c>
      <c r="I306" s="141">
        <v>0</v>
      </c>
      <c r="J306" s="141">
        <v>0</v>
      </c>
      <c r="K306" s="141">
        <v>0</v>
      </c>
      <c r="L306" s="141">
        <v>0</v>
      </c>
      <c r="M306" s="141">
        <v>0</v>
      </c>
      <c r="N306" s="141">
        <v>0</v>
      </c>
      <c r="O306" s="141">
        <v>0</v>
      </c>
      <c r="P306" s="141">
        <v>0</v>
      </c>
    </row>
    <row r="307" spans="1:16" ht="12.75">
      <c r="A307" s="141">
        <v>10</v>
      </c>
      <c r="B307" s="141">
        <v>1999</v>
      </c>
      <c r="C307" s="141" t="s">
        <v>565</v>
      </c>
      <c r="D307" s="141">
        <v>0</v>
      </c>
      <c r="E307" s="141">
        <v>0</v>
      </c>
      <c r="F307" s="141">
        <v>0</v>
      </c>
      <c r="G307" s="141">
        <v>0</v>
      </c>
      <c r="H307" s="141">
        <v>0</v>
      </c>
      <c r="I307" s="141">
        <v>0</v>
      </c>
      <c r="J307" s="141">
        <v>0</v>
      </c>
      <c r="K307" s="141">
        <v>0</v>
      </c>
      <c r="L307" s="141">
        <v>0</v>
      </c>
      <c r="M307" s="141">
        <v>0</v>
      </c>
      <c r="N307" s="141">
        <v>0</v>
      </c>
      <c r="O307" s="141">
        <v>0</v>
      </c>
      <c r="P307" s="141">
        <v>0</v>
      </c>
    </row>
    <row r="308" spans="1:16" ht="12.75">
      <c r="A308" s="141">
        <v>10</v>
      </c>
      <c r="B308" s="141">
        <v>1999</v>
      </c>
      <c r="C308" s="141" t="s">
        <v>566</v>
      </c>
      <c r="D308" s="141">
        <v>0</v>
      </c>
      <c r="E308" s="141">
        <v>0</v>
      </c>
      <c r="F308" s="141">
        <v>0</v>
      </c>
      <c r="G308" s="141">
        <v>0</v>
      </c>
      <c r="H308" s="141">
        <v>0</v>
      </c>
      <c r="I308" s="141">
        <v>0</v>
      </c>
      <c r="J308" s="141">
        <v>0</v>
      </c>
      <c r="K308" s="141">
        <v>0</v>
      </c>
      <c r="L308" s="141">
        <v>0</v>
      </c>
      <c r="M308" s="141">
        <v>0</v>
      </c>
      <c r="N308" s="141">
        <v>0</v>
      </c>
      <c r="O308" s="141">
        <v>0</v>
      </c>
      <c r="P308" s="141">
        <v>0</v>
      </c>
    </row>
    <row r="309" spans="1:16" ht="12.75">
      <c r="A309" s="141">
        <v>10</v>
      </c>
      <c r="B309" s="141">
        <v>1999</v>
      </c>
      <c r="C309" s="141" t="s">
        <v>567</v>
      </c>
      <c r="D309" s="141">
        <v>0</v>
      </c>
      <c r="E309" s="141">
        <v>0</v>
      </c>
      <c r="F309" s="141">
        <v>0</v>
      </c>
      <c r="G309" s="141">
        <v>0</v>
      </c>
      <c r="H309" s="141">
        <v>0</v>
      </c>
      <c r="I309" s="141">
        <v>0</v>
      </c>
      <c r="J309" s="141">
        <v>0</v>
      </c>
      <c r="K309" s="141">
        <v>0</v>
      </c>
      <c r="L309" s="141">
        <v>0</v>
      </c>
      <c r="M309" s="141">
        <v>0</v>
      </c>
      <c r="N309" s="141">
        <v>0</v>
      </c>
      <c r="O309" s="141">
        <v>0</v>
      </c>
      <c r="P309" s="141">
        <v>0</v>
      </c>
    </row>
    <row r="310" spans="1:16" ht="12.75">
      <c r="A310" s="141">
        <v>10</v>
      </c>
      <c r="B310" s="141">
        <v>1999</v>
      </c>
      <c r="C310" s="141" t="s">
        <v>568</v>
      </c>
      <c r="D310" s="141">
        <v>0</v>
      </c>
      <c r="E310" s="141">
        <v>0</v>
      </c>
      <c r="F310" s="141">
        <v>0</v>
      </c>
      <c r="G310" s="141">
        <v>0</v>
      </c>
      <c r="H310" s="141">
        <v>0</v>
      </c>
      <c r="I310" s="141">
        <v>0</v>
      </c>
      <c r="J310" s="141">
        <v>0</v>
      </c>
      <c r="K310" s="141">
        <v>0</v>
      </c>
      <c r="L310" s="141">
        <v>0</v>
      </c>
      <c r="M310" s="141">
        <v>0</v>
      </c>
      <c r="N310" s="141">
        <v>0</v>
      </c>
      <c r="O310" s="141">
        <v>0</v>
      </c>
      <c r="P310" s="141">
        <v>0</v>
      </c>
    </row>
    <row r="311" spans="1:16" ht="12.75">
      <c r="A311" s="141">
        <v>10</v>
      </c>
      <c r="B311" s="141">
        <v>1999</v>
      </c>
      <c r="C311" s="141" t="s">
        <v>569</v>
      </c>
      <c r="D311" s="141">
        <v>0</v>
      </c>
      <c r="E311" s="141">
        <v>0</v>
      </c>
      <c r="F311" s="141">
        <v>0</v>
      </c>
      <c r="G311" s="141">
        <v>0</v>
      </c>
      <c r="H311" s="141">
        <v>0</v>
      </c>
      <c r="I311" s="141">
        <v>0</v>
      </c>
      <c r="J311" s="141">
        <v>0</v>
      </c>
      <c r="K311" s="141">
        <v>0</v>
      </c>
      <c r="L311" s="141">
        <v>0</v>
      </c>
      <c r="M311" s="141">
        <v>0</v>
      </c>
      <c r="N311" s="141">
        <v>0</v>
      </c>
      <c r="O311" s="141">
        <v>0</v>
      </c>
      <c r="P311" s="141">
        <v>0</v>
      </c>
    </row>
    <row r="312" spans="1:16" ht="12.75">
      <c r="A312" s="141">
        <v>10</v>
      </c>
      <c r="B312" s="141">
        <v>1999</v>
      </c>
      <c r="C312" s="141" t="s">
        <v>570</v>
      </c>
      <c r="D312" s="141">
        <v>0</v>
      </c>
      <c r="E312" s="141">
        <v>0</v>
      </c>
      <c r="F312" s="141">
        <v>0</v>
      </c>
      <c r="G312" s="141">
        <v>0</v>
      </c>
      <c r="H312" s="141">
        <v>0</v>
      </c>
      <c r="I312" s="141">
        <v>0</v>
      </c>
      <c r="J312" s="141">
        <v>0</v>
      </c>
      <c r="K312" s="141">
        <v>0</v>
      </c>
      <c r="L312" s="141">
        <v>0</v>
      </c>
      <c r="M312" s="141">
        <v>0</v>
      </c>
      <c r="N312" s="141">
        <v>0</v>
      </c>
      <c r="O312" s="141">
        <v>0</v>
      </c>
      <c r="P312" s="141">
        <v>0</v>
      </c>
    </row>
    <row r="313" spans="1:16" ht="12.75">
      <c r="A313" s="141">
        <v>10</v>
      </c>
      <c r="B313" s="141">
        <v>1999</v>
      </c>
      <c r="C313" s="141" t="s">
        <v>571</v>
      </c>
      <c r="D313" s="141">
        <v>0</v>
      </c>
      <c r="E313" s="141">
        <v>0</v>
      </c>
      <c r="F313" s="141">
        <v>0</v>
      </c>
      <c r="G313" s="141">
        <v>0</v>
      </c>
      <c r="H313" s="141">
        <v>0</v>
      </c>
      <c r="I313" s="141">
        <v>0</v>
      </c>
      <c r="J313" s="141">
        <v>0</v>
      </c>
      <c r="K313" s="141">
        <v>0</v>
      </c>
      <c r="L313" s="141">
        <v>0</v>
      </c>
      <c r="M313" s="141">
        <v>0</v>
      </c>
      <c r="N313" s="141">
        <v>0</v>
      </c>
      <c r="O313" s="141">
        <v>0</v>
      </c>
      <c r="P313" s="141">
        <v>0</v>
      </c>
    </row>
    <row r="314" spans="1:16" ht="12.75">
      <c r="A314" s="141">
        <v>10</v>
      </c>
      <c r="B314" s="141">
        <v>1999</v>
      </c>
      <c r="C314" s="141" t="s">
        <v>572</v>
      </c>
      <c r="D314" s="141">
        <v>0</v>
      </c>
      <c r="E314" s="141">
        <v>0</v>
      </c>
      <c r="F314" s="141">
        <v>0</v>
      </c>
      <c r="G314" s="141">
        <v>0</v>
      </c>
      <c r="H314" s="141">
        <v>0</v>
      </c>
      <c r="I314" s="141">
        <v>0</v>
      </c>
      <c r="J314" s="141">
        <v>0</v>
      </c>
      <c r="K314" s="141">
        <v>0</v>
      </c>
      <c r="L314" s="141">
        <v>0</v>
      </c>
      <c r="M314" s="141">
        <v>0</v>
      </c>
      <c r="N314" s="141">
        <v>0</v>
      </c>
      <c r="O314" s="141">
        <v>0</v>
      </c>
      <c r="P314" s="141">
        <v>0</v>
      </c>
    </row>
    <row r="315" spans="1:16" ht="12.75">
      <c r="A315" s="141">
        <v>10</v>
      </c>
      <c r="B315" s="141">
        <v>1999</v>
      </c>
      <c r="C315" s="141" t="s">
        <v>573</v>
      </c>
      <c r="D315" s="141">
        <v>0</v>
      </c>
      <c r="E315" s="141">
        <v>0</v>
      </c>
      <c r="F315" s="141">
        <v>0</v>
      </c>
      <c r="G315" s="141">
        <v>0</v>
      </c>
      <c r="H315" s="141">
        <v>0</v>
      </c>
      <c r="I315" s="141">
        <v>0</v>
      </c>
      <c r="J315" s="141">
        <v>0</v>
      </c>
      <c r="K315" s="141">
        <v>0</v>
      </c>
      <c r="L315" s="141">
        <v>0</v>
      </c>
      <c r="M315" s="141">
        <v>0</v>
      </c>
      <c r="N315" s="141">
        <v>0</v>
      </c>
      <c r="O315" s="141">
        <v>0</v>
      </c>
      <c r="P315" s="141">
        <v>0</v>
      </c>
    </row>
    <row r="316" spans="1:16" ht="12.75">
      <c r="A316" s="141">
        <v>10</v>
      </c>
      <c r="B316" s="141">
        <v>1999</v>
      </c>
      <c r="C316" s="141" t="s">
        <v>574</v>
      </c>
      <c r="D316" s="141">
        <v>0</v>
      </c>
      <c r="E316" s="141">
        <v>0</v>
      </c>
      <c r="F316" s="141">
        <v>0</v>
      </c>
      <c r="G316" s="141">
        <v>0</v>
      </c>
      <c r="H316" s="141">
        <v>0</v>
      </c>
      <c r="I316" s="141">
        <v>0</v>
      </c>
      <c r="J316" s="141">
        <v>0</v>
      </c>
      <c r="K316" s="141">
        <v>0</v>
      </c>
      <c r="L316" s="141">
        <v>0</v>
      </c>
      <c r="M316" s="141">
        <v>0</v>
      </c>
      <c r="N316" s="141">
        <v>0</v>
      </c>
      <c r="O316" s="141">
        <v>0</v>
      </c>
      <c r="P316" s="141">
        <v>0</v>
      </c>
    </row>
    <row r="317" spans="1:16" ht="12.75">
      <c r="A317" s="141">
        <v>10</v>
      </c>
      <c r="B317" s="141">
        <v>1999</v>
      </c>
      <c r="C317" s="141" t="s">
        <v>575</v>
      </c>
      <c r="D317" s="141">
        <v>0</v>
      </c>
      <c r="E317" s="141">
        <v>0</v>
      </c>
      <c r="F317" s="141">
        <v>0</v>
      </c>
      <c r="G317" s="141">
        <v>0</v>
      </c>
      <c r="H317" s="141">
        <v>0</v>
      </c>
      <c r="I317" s="141">
        <v>0</v>
      </c>
      <c r="J317" s="141">
        <v>0</v>
      </c>
      <c r="K317" s="141">
        <v>0</v>
      </c>
      <c r="L317" s="141">
        <v>0</v>
      </c>
      <c r="M317" s="141">
        <v>0</v>
      </c>
      <c r="N317" s="141">
        <v>0</v>
      </c>
      <c r="O317" s="141">
        <v>0</v>
      </c>
      <c r="P317" s="141">
        <v>0</v>
      </c>
    </row>
    <row r="318" spans="1:16" ht="12.75">
      <c r="A318" s="141">
        <v>10</v>
      </c>
      <c r="B318" s="141">
        <v>1999</v>
      </c>
      <c r="C318" s="141" t="s">
        <v>576</v>
      </c>
      <c r="D318" s="141">
        <v>0</v>
      </c>
      <c r="E318" s="141">
        <v>0</v>
      </c>
      <c r="F318" s="141">
        <v>0</v>
      </c>
      <c r="G318" s="141">
        <v>0</v>
      </c>
      <c r="H318" s="141">
        <v>0</v>
      </c>
      <c r="I318" s="141">
        <v>0</v>
      </c>
      <c r="J318" s="141">
        <v>0</v>
      </c>
      <c r="K318" s="141">
        <v>0</v>
      </c>
      <c r="L318" s="141">
        <v>0</v>
      </c>
      <c r="M318" s="141">
        <v>0</v>
      </c>
      <c r="N318" s="141">
        <v>0</v>
      </c>
      <c r="O318" s="141">
        <v>0</v>
      </c>
      <c r="P318" s="141">
        <v>0</v>
      </c>
    </row>
    <row r="319" spans="1:16" ht="12.75">
      <c r="A319" s="141">
        <v>10</v>
      </c>
      <c r="B319" s="141">
        <v>1999</v>
      </c>
      <c r="C319" s="141" t="s">
        <v>577</v>
      </c>
      <c r="D319" s="141">
        <v>0</v>
      </c>
      <c r="E319" s="141">
        <v>0</v>
      </c>
      <c r="F319" s="141">
        <v>0</v>
      </c>
      <c r="G319" s="141">
        <v>0</v>
      </c>
      <c r="H319" s="141">
        <v>0</v>
      </c>
      <c r="I319" s="141">
        <v>0</v>
      </c>
      <c r="J319" s="141">
        <v>0</v>
      </c>
      <c r="K319" s="141">
        <v>0</v>
      </c>
      <c r="L319" s="141">
        <v>0</v>
      </c>
      <c r="M319" s="141">
        <v>0</v>
      </c>
      <c r="N319" s="141">
        <v>0</v>
      </c>
      <c r="O319" s="141">
        <v>0</v>
      </c>
      <c r="P319" s="141">
        <v>0</v>
      </c>
    </row>
    <row r="320" spans="1:16" ht="12.75">
      <c r="A320" s="141">
        <v>10</v>
      </c>
      <c r="B320" s="141">
        <v>1999</v>
      </c>
      <c r="C320" s="141" t="s">
        <v>578</v>
      </c>
      <c r="D320" s="141">
        <v>0</v>
      </c>
      <c r="E320" s="141">
        <v>0</v>
      </c>
      <c r="F320" s="141">
        <v>0</v>
      </c>
      <c r="G320" s="141">
        <v>0</v>
      </c>
      <c r="H320" s="141">
        <v>0</v>
      </c>
      <c r="I320" s="141">
        <v>0</v>
      </c>
      <c r="J320" s="141">
        <v>0</v>
      </c>
      <c r="K320" s="141">
        <v>0</v>
      </c>
      <c r="L320" s="141">
        <v>0</v>
      </c>
      <c r="M320" s="141">
        <v>0</v>
      </c>
      <c r="N320" s="141">
        <v>0</v>
      </c>
      <c r="O320" s="141">
        <v>0</v>
      </c>
      <c r="P320" s="141">
        <v>0</v>
      </c>
    </row>
    <row r="321" spans="1:16" ht="12.75">
      <c r="A321" s="141">
        <v>10</v>
      </c>
      <c r="B321" s="141">
        <v>1999</v>
      </c>
      <c r="C321" s="141" t="s">
        <v>579</v>
      </c>
      <c r="D321" s="141">
        <v>0</v>
      </c>
      <c r="E321" s="141">
        <v>0</v>
      </c>
      <c r="F321" s="141">
        <v>0</v>
      </c>
      <c r="G321" s="141">
        <v>0</v>
      </c>
      <c r="H321" s="141">
        <v>0</v>
      </c>
      <c r="I321" s="141">
        <v>0</v>
      </c>
      <c r="J321" s="141">
        <v>0</v>
      </c>
      <c r="K321" s="141">
        <v>0</v>
      </c>
      <c r="L321" s="141">
        <v>0</v>
      </c>
      <c r="M321" s="141">
        <v>0</v>
      </c>
      <c r="N321" s="141">
        <v>0</v>
      </c>
      <c r="O321" s="141">
        <v>0</v>
      </c>
      <c r="P321" s="141">
        <v>0</v>
      </c>
    </row>
    <row r="322" spans="1:16" ht="12.75">
      <c r="A322" s="141">
        <v>10</v>
      </c>
      <c r="B322" s="141">
        <v>1999</v>
      </c>
      <c r="C322" s="141" t="s">
        <v>580</v>
      </c>
      <c r="D322" s="141">
        <v>0</v>
      </c>
      <c r="E322" s="141">
        <v>0</v>
      </c>
      <c r="F322" s="141">
        <v>0</v>
      </c>
      <c r="G322" s="141">
        <v>0</v>
      </c>
      <c r="H322" s="141">
        <v>0</v>
      </c>
      <c r="I322" s="141">
        <v>0</v>
      </c>
      <c r="J322" s="141">
        <v>0</v>
      </c>
      <c r="K322" s="141">
        <v>0</v>
      </c>
      <c r="L322" s="141">
        <v>0</v>
      </c>
      <c r="M322" s="141">
        <v>0</v>
      </c>
      <c r="N322" s="141">
        <v>0</v>
      </c>
      <c r="O322" s="141">
        <v>0</v>
      </c>
      <c r="P322" s="141">
        <v>0</v>
      </c>
    </row>
    <row r="323" spans="1:16" ht="12.75">
      <c r="A323" s="141">
        <v>10</v>
      </c>
      <c r="B323" s="141">
        <v>1999</v>
      </c>
      <c r="C323" s="141" t="s">
        <v>581</v>
      </c>
      <c r="D323" s="141">
        <v>0</v>
      </c>
      <c r="E323" s="141">
        <v>0</v>
      </c>
      <c r="F323" s="141">
        <v>0</v>
      </c>
      <c r="G323" s="141">
        <v>0</v>
      </c>
      <c r="H323" s="141">
        <v>0</v>
      </c>
      <c r="I323" s="141">
        <v>0</v>
      </c>
      <c r="J323" s="141">
        <v>0</v>
      </c>
      <c r="K323" s="141">
        <v>0</v>
      </c>
      <c r="L323" s="141">
        <v>0</v>
      </c>
      <c r="M323" s="141">
        <v>0</v>
      </c>
      <c r="N323" s="141">
        <v>0</v>
      </c>
      <c r="O323" s="141">
        <v>0</v>
      </c>
      <c r="P323" s="141">
        <v>0</v>
      </c>
    </row>
    <row r="324" spans="1:16" ht="12.75">
      <c r="A324" s="141">
        <v>10</v>
      </c>
      <c r="B324" s="141">
        <v>1999</v>
      </c>
      <c r="C324" s="141" t="s">
        <v>582</v>
      </c>
      <c r="D324" s="141">
        <v>0</v>
      </c>
      <c r="E324" s="141">
        <v>0</v>
      </c>
      <c r="F324" s="141">
        <v>0</v>
      </c>
      <c r="G324" s="141">
        <v>0</v>
      </c>
      <c r="H324" s="141">
        <v>0</v>
      </c>
      <c r="I324" s="141">
        <v>0</v>
      </c>
      <c r="J324" s="141">
        <v>0</v>
      </c>
      <c r="K324" s="141">
        <v>0</v>
      </c>
      <c r="L324" s="141">
        <v>0</v>
      </c>
      <c r="M324" s="141">
        <v>0</v>
      </c>
      <c r="N324" s="141">
        <v>0</v>
      </c>
      <c r="O324" s="141">
        <v>0</v>
      </c>
      <c r="P324" s="141">
        <v>0</v>
      </c>
    </row>
    <row r="325" spans="1:16" ht="12.75">
      <c r="A325" s="141">
        <v>10</v>
      </c>
      <c r="B325" s="141">
        <v>1999</v>
      </c>
      <c r="C325" s="141" t="s">
        <v>583</v>
      </c>
      <c r="D325" s="141">
        <v>0</v>
      </c>
      <c r="E325" s="141">
        <v>0</v>
      </c>
      <c r="F325" s="141">
        <v>0</v>
      </c>
      <c r="G325" s="141">
        <v>0</v>
      </c>
      <c r="H325" s="141">
        <v>0</v>
      </c>
      <c r="I325" s="141">
        <v>0</v>
      </c>
      <c r="J325" s="141">
        <v>0</v>
      </c>
      <c r="K325" s="141">
        <v>0</v>
      </c>
      <c r="L325" s="141">
        <v>0</v>
      </c>
      <c r="M325" s="141">
        <v>0</v>
      </c>
      <c r="N325" s="141">
        <v>0</v>
      </c>
      <c r="O325" s="141">
        <v>0</v>
      </c>
      <c r="P325" s="141">
        <v>0</v>
      </c>
    </row>
    <row r="326" spans="1:16" ht="12.75">
      <c r="A326" s="141">
        <v>10</v>
      </c>
      <c r="B326" s="141">
        <v>1999</v>
      </c>
      <c r="C326" s="141" t="s">
        <v>584</v>
      </c>
      <c r="D326" s="141">
        <v>0</v>
      </c>
      <c r="E326" s="141">
        <v>0</v>
      </c>
      <c r="F326" s="141">
        <v>0</v>
      </c>
      <c r="G326" s="141">
        <v>0</v>
      </c>
      <c r="H326" s="141">
        <v>0</v>
      </c>
      <c r="I326" s="141">
        <v>0</v>
      </c>
      <c r="J326" s="141">
        <v>0</v>
      </c>
      <c r="K326" s="141">
        <v>0</v>
      </c>
      <c r="L326" s="141">
        <v>0</v>
      </c>
      <c r="M326" s="141">
        <v>0</v>
      </c>
      <c r="N326" s="141">
        <v>0</v>
      </c>
      <c r="O326" s="141">
        <v>0</v>
      </c>
      <c r="P326" s="141">
        <v>0</v>
      </c>
    </row>
    <row r="327" spans="1:16" ht="12.75">
      <c r="A327" s="141">
        <v>10</v>
      </c>
      <c r="B327" s="141">
        <v>1999</v>
      </c>
      <c r="C327" s="141" t="s">
        <v>585</v>
      </c>
      <c r="D327" s="141">
        <v>0</v>
      </c>
      <c r="E327" s="141">
        <v>0</v>
      </c>
      <c r="F327" s="141">
        <v>0</v>
      </c>
      <c r="G327" s="141">
        <v>0</v>
      </c>
      <c r="H327" s="141">
        <v>0</v>
      </c>
      <c r="I327" s="141">
        <v>0</v>
      </c>
      <c r="J327" s="141">
        <v>0</v>
      </c>
      <c r="K327" s="141">
        <v>0</v>
      </c>
      <c r="L327" s="141">
        <v>0</v>
      </c>
      <c r="M327" s="141">
        <v>0</v>
      </c>
      <c r="N327" s="141">
        <v>0</v>
      </c>
      <c r="O327" s="141">
        <v>0</v>
      </c>
      <c r="P327" s="141">
        <v>0</v>
      </c>
    </row>
    <row r="328" spans="1:16" ht="12.75">
      <c r="A328" s="141">
        <v>10</v>
      </c>
      <c r="B328" s="141">
        <v>1999</v>
      </c>
      <c r="C328" s="141" t="s">
        <v>586</v>
      </c>
      <c r="D328" s="141">
        <v>0</v>
      </c>
      <c r="E328" s="141">
        <v>0</v>
      </c>
      <c r="F328" s="141">
        <v>0</v>
      </c>
      <c r="G328" s="141">
        <v>0</v>
      </c>
      <c r="H328" s="141">
        <v>0</v>
      </c>
      <c r="I328" s="141">
        <v>0</v>
      </c>
      <c r="J328" s="141">
        <v>0</v>
      </c>
      <c r="K328" s="141">
        <v>0</v>
      </c>
      <c r="L328" s="141">
        <v>0</v>
      </c>
      <c r="M328" s="141">
        <v>0</v>
      </c>
      <c r="N328" s="141">
        <v>0</v>
      </c>
      <c r="O328" s="141">
        <v>0</v>
      </c>
      <c r="P328" s="141">
        <v>0</v>
      </c>
    </row>
    <row r="329" spans="1:16" ht="12.75">
      <c r="A329" s="141">
        <v>10</v>
      </c>
      <c r="B329" s="141">
        <v>1999</v>
      </c>
      <c r="C329" s="141" t="s">
        <v>587</v>
      </c>
      <c r="D329" s="141">
        <v>0</v>
      </c>
      <c r="E329" s="141">
        <v>0</v>
      </c>
      <c r="F329" s="141">
        <v>0</v>
      </c>
      <c r="G329" s="141">
        <v>0</v>
      </c>
      <c r="H329" s="141">
        <v>0</v>
      </c>
      <c r="I329" s="141">
        <v>0</v>
      </c>
      <c r="J329" s="141">
        <v>0</v>
      </c>
      <c r="K329" s="141">
        <v>0</v>
      </c>
      <c r="L329" s="141">
        <v>0</v>
      </c>
      <c r="M329" s="141">
        <v>0</v>
      </c>
      <c r="N329" s="141">
        <v>0</v>
      </c>
      <c r="O329" s="141">
        <v>0</v>
      </c>
      <c r="P329" s="141">
        <v>0</v>
      </c>
    </row>
    <row r="330" spans="1:16" ht="12.75">
      <c r="A330" s="141">
        <v>10</v>
      </c>
      <c r="B330" s="141">
        <v>1999</v>
      </c>
      <c r="C330" s="141" t="s">
        <v>588</v>
      </c>
      <c r="D330" s="141">
        <v>0</v>
      </c>
      <c r="E330" s="141">
        <v>0</v>
      </c>
      <c r="F330" s="141">
        <v>0</v>
      </c>
      <c r="G330" s="141">
        <v>0</v>
      </c>
      <c r="H330" s="141">
        <v>0</v>
      </c>
      <c r="I330" s="141">
        <v>0</v>
      </c>
      <c r="J330" s="141">
        <v>0</v>
      </c>
      <c r="K330" s="141">
        <v>0</v>
      </c>
      <c r="L330" s="141">
        <v>0</v>
      </c>
      <c r="M330" s="141">
        <v>0</v>
      </c>
      <c r="N330" s="141">
        <v>0</v>
      </c>
      <c r="O330" s="141">
        <v>0</v>
      </c>
      <c r="P330" s="141">
        <v>0</v>
      </c>
    </row>
    <row r="331" spans="1:16" ht="12.75">
      <c r="A331" s="141">
        <v>10</v>
      </c>
      <c r="B331" s="141">
        <v>1999</v>
      </c>
      <c r="C331" s="141" t="s">
        <v>589</v>
      </c>
      <c r="D331" s="141">
        <v>0</v>
      </c>
      <c r="E331" s="141">
        <v>0</v>
      </c>
      <c r="F331" s="141">
        <v>0</v>
      </c>
      <c r="G331" s="141">
        <v>0</v>
      </c>
      <c r="H331" s="141">
        <v>0</v>
      </c>
      <c r="I331" s="141">
        <v>0</v>
      </c>
      <c r="J331" s="141">
        <v>0</v>
      </c>
      <c r="K331" s="141">
        <v>0</v>
      </c>
      <c r="L331" s="141">
        <v>0</v>
      </c>
      <c r="M331" s="141">
        <v>0</v>
      </c>
      <c r="N331" s="141">
        <v>0</v>
      </c>
      <c r="O331" s="141">
        <v>0</v>
      </c>
      <c r="P331" s="141">
        <v>0</v>
      </c>
    </row>
    <row r="332" spans="1:16" ht="12.75">
      <c r="A332" s="141">
        <v>10</v>
      </c>
      <c r="B332" s="141">
        <v>1999</v>
      </c>
      <c r="C332" s="141" t="s">
        <v>590</v>
      </c>
      <c r="D332" s="141">
        <v>0</v>
      </c>
      <c r="E332" s="141">
        <v>0</v>
      </c>
      <c r="F332" s="141">
        <v>0</v>
      </c>
      <c r="G332" s="141">
        <v>0</v>
      </c>
      <c r="H332" s="141">
        <v>0</v>
      </c>
      <c r="I332" s="141">
        <v>0</v>
      </c>
      <c r="J332" s="141">
        <v>0</v>
      </c>
      <c r="K332" s="141">
        <v>0</v>
      </c>
      <c r="L332" s="141">
        <v>0</v>
      </c>
      <c r="M332" s="141">
        <v>0</v>
      </c>
      <c r="N332" s="141">
        <v>0</v>
      </c>
      <c r="O332" s="141">
        <v>0</v>
      </c>
      <c r="P332" s="141">
        <v>0</v>
      </c>
    </row>
    <row r="333" spans="1:16" ht="12.75">
      <c r="A333" s="141">
        <v>10</v>
      </c>
      <c r="B333" s="141">
        <v>1999</v>
      </c>
      <c r="C333" s="141" t="s">
        <v>591</v>
      </c>
      <c r="D333" s="141">
        <v>0</v>
      </c>
      <c r="E333" s="141">
        <v>0</v>
      </c>
      <c r="F333" s="141">
        <v>0</v>
      </c>
      <c r="G333" s="141">
        <v>0</v>
      </c>
      <c r="H333" s="141">
        <v>0</v>
      </c>
      <c r="I333" s="141">
        <v>0</v>
      </c>
      <c r="J333" s="141">
        <v>0</v>
      </c>
      <c r="K333" s="141">
        <v>0</v>
      </c>
      <c r="L333" s="141">
        <v>0</v>
      </c>
      <c r="M333" s="141">
        <v>0</v>
      </c>
      <c r="N333" s="141">
        <v>0</v>
      </c>
      <c r="O333" s="141">
        <v>0</v>
      </c>
      <c r="P333" s="141">
        <v>0</v>
      </c>
    </row>
    <row r="334" spans="1:16" ht="12.75">
      <c r="A334" s="141">
        <v>10</v>
      </c>
      <c r="B334" s="141">
        <v>1999</v>
      </c>
      <c r="C334" s="141" t="s">
        <v>592</v>
      </c>
      <c r="D334" s="141">
        <v>0</v>
      </c>
      <c r="E334" s="141">
        <v>0</v>
      </c>
      <c r="F334" s="141">
        <v>0</v>
      </c>
      <c r="G334" s="141">
        <v>0</v>
      </c>
      <c r="H334" s="141">
        <v>0</v>
      </c>
      <c r="I334" s="141">
        <v>0</v>
      </c>
      <c r="J334" s="141">
        <v>0</v>
      </c>
      <c r="K334" s="141">
        <v>0</v>
      </c>
      <c r="L334" s="141">
        <v>0</v>
      </c>
      <c r="M334" s="141">
        <v>0</v>
      </c>
      <c r="N334" s="141">
        <v>0</v>
      </c>
      <c r="O334" s="141">
        <v>0</v>
      </c>
      <c r="P334" s="141">
        <v>0</v>
      </c>
    </row>
    <row r="335" spans="1:16" ht="12.75">
      <c r="A335" s="141">
        <v>10</v>
      </c>
      <c r="B335" s="141">
        <v>1999</v>
      </c>
      <c r="C335" s="141" t="s">
        <v>593</v>
      </c>
      <c r="D335" s="141">
        <v>0</v>
      </c>
      <c r="E335" s="141">
        <v>0</v>
      </c>
      <c r="F335" s="141">
        <v>0</v>
      </c>
      <c r="G335" s="141">
        <v>0</v>
      </c>
      <c r="H335" s="141">
        <v>0</v>
      </c>
      <c r="I335" s="141">
        <v>0</v>
      </c>
      <c r="J335" s="141">
        <v>0</v>
      </c>
      <c r="K335" s="141">
        <v>0</v>
      </c>
      <c r="L335" s="141">
        <v>0</v>
      </c>
      <c r="M335" s="141">
        <v>0</v>
      </c>
      <c r="N335" s="141">
        <v>0</v>
      </c>
      <c r="O335" s="141">
        <v>0</v>
      </c>
      <c r="P335" s="141">
        <v>0</v>
      </c>
    </row>
    <row r="336" spans="1:16" ht="12.75">
      <c r="A336" s="141">
        <v>10</v>
      </c>
      <c r="B336" s="141">
        <v>1999</v>
      </c>
      <c r="C336" s="141" t="s">
        <v>594</v>
      </c>
      <c r="D336" s="141">
        <v>0</v>
      </c>
      <c r="E336" s="141">
        <v>0</v>
      </c>
      <c r="F336" s="141">
        <v>0</v>
      </c>
      <c r="G336" s="141">
        <v>0</v>
      </c>
      <c r="H336" s="141">
        <v>0</v>
      </c>
      <c r="I336" s="141">
        <v>0</v>
      </c>
      <c r="J336" s="141">
        <v>0</v>
      </c>
      <c r="K336" s="141">
        <v>0</v>
      </c>
      <c r="L336" s="141">
        <v>0</v>
      </c>
      <c r="M336" s="141">
        <v>0</v>
      </c>
      <c r="N336" s="141">
        <v>0</v>
      </c>
      <c r="O336" s="141">
        <v>0</v>
      </c>
      <c r="P336" s="141">
        <v>0</v>
      </c>
    </row>
    <row r="337" spans="1:16" ht="12.75">
      <c r="A337" s="141">
        <v>10</v>
      </c>
      <c r="B337" s="141">
        <v>1999</v>
      </c>
      <c r="C337" s="141" t="s">
        <v>595</v>
      </c>
      <c r="D337" s="141">
        <v>0</v>
      </c>
      <c r="E337" s="141">
        <v>0</v>
      </c>
      <c r="F337" s="141">
        <v>0</v>
      </c>
      <c r="G337" s="141">
        <v>0</v>
      </c>
      <c r="H337" s="141">
        <v>0</v>
      </c>
      <c r="I337" s="141">
        <v>0</v>
      </c>
      <c r="J337" s="141">
        <v>0</v>
      </c>
      <c r="K337" s="141">
        <v>0</v>
      </c>
      <c r="L337" s="141">
        <v>0</v>
      </c>
      <c r="M337" s="141">
        <v>0</v>
      </c>
      <c r="N337" s="141">
        <v>0</v>
      </c>
      <c r="O337" s="141">
        <v>0</v>
      </c>
      <c r="P337" s="141">
        <v>0</v>
      </c>
    </row>
    <row r="338" spans="1:16" ht="12.75">
      <c r="A338" s="141">
        <v>10</v>
      </c>
      <c r="B338" s="141">
        <v>1999</v>
      </c>
      <c r="C338" s="141" t="s">
        <v>596</v>
      </c>
      <c r="D338" s="141">
        <v>0</v>
      </c>
      <c r="E338" s="141">
        <v>0</v>
      </c>
      <c r="F338" s="141">
        <v>0</v>
      </c>
      <c r="G338" s="141">
        <v>0</v>
      </c>
      <c r="H338" s="141">
        <v>0</v>
      </c>
      <c r="I338" s="141">
        <v>0</v>
      </c>
      <c r="J338" s="141">
        <v>0</v>
      </c>
      <c r="K338" s="141">
        <v>0</v>
      </c>
      <c r="L338" s="141">
        <v>0</v>
      </c>
      <c r="M338" s="141">
        <v>0</v>
      </c>
      <c r="N338" s="141">
        <v>0</v>
      </c>
      <c r="O338" s="141">
        <v>0</v>
      </c>
      <c r="P338" s="141">
        <v>0</v>
      </c>
    </row>
    <row r="339" spans="1:16" ht="12.75">
      <c r="A339" s="141">
        <v>10</v>
      </c>
      <c r="B339" s="141">
        <v>1999</v>
      </c>
      <c r="C339" s="141" t="s">
        <v>597</v>
      </c>
      <c r="D339" s="141">
        <v>0</v>
      </c>
      <c r="E339" s="141">
        <v>0</v>
      </c>
      <c r="F339" s="141">
        <v>0</v>
      </c>
      <c r="G339" s="141">
        <v>0</v>
      </c>
      <c r="H339" s="141">
        <v>0</v>
      </c>
      <c r="I339" s="141">
        <v>0</v>
      </c>
      <c r="J339" s="141">
        <v>0</v>
      </c>
      <c r="K339" s="141">
        <v>0</v>
      </c>
      <c r="L339" s="141">
        <v>0</v>
      </c>
      <c r="M339" s="141">
        <v>0</v>
      </c>
      <c r="N339" s="141">
        <v>0</v>
      </c>
      <c r="O339" s="141">
        <v>0</v>
      </c>
      <c r="P339" s="141">
        <v>0</v>
      </c>
    </row>
    <row r="340" spans="1:16" ht="12.75">
      <c r="A340" s="141">
        <v>10</v>
      </c>
      <c r="B340" s="141">
        <v>1999</v>
      </c>
      <c r="C340" s="141" t="s">
        <v>500</v>
      </c>
      <c r="D340" s="141">
        <v>0</v>
      </c>
      <c r="E340" s="141">
        <v>0</v>
      </c>
      <c r="F340" s="141">
        <v>0</v>
      </c>
      <c r="G340" s="141">
        <v>0</v>
      </c>
      <c r="H340" s="141">
        <v>0</v>
      </c>
      <c r="I340" s="141">
        <v>0</v>
      </c>
      <c r="J340" s="141">
        <v>0</v>
      </c>
      <c r="K340" s="141">
        <v>0</v>
      </c>
      <c r="L340" s="141">
        <v>0</v>
      </c>
      <c r="M340" s="141">
        <v>0</v>
      </c>
      <c r="N340" s="141">
        <v>0</v>
      </c>
      <c r="O340" s="141">
        <v>0</v>
      </c>
      <c r="P340" s="141">
        <v>0</v>
      </c>
    </row>
    <row r="341" spans="1:16" ht="12.75">
      <c r="A341" s="141">
        <v>10</v>
      </c>
      <c r="B341" s="141">
        <v>1999</v>
      </c>
      <c r="C341" s="141" t="s">
        <v>501</v>
      </c>
      <c r="D341" s="141">
        <v>0</v>
      </c>
      <c r="E341" s="141">
        <v>0</v>
      </c>
      <c r="F341" s="141">
        <v>0</v>
      </c>
      <c r="G341" s="141">
        <v>0</v>
      </c>
      <c r="H341" s="141">
        <v>0</v>
      </c>
      <c r="I341" s="141">
        <v>0</v>
      </c>
      <c r="J341" s="141">
        <v>0</v>
      </c>
      <c r="K341" s="141">
        <v>0</v>
      </c>
      <c r="L341" s="141">
        <v>0</v>
      </c>
      <c r="M341" s="141">
        <v>0</v>
      </c>
      <c r="N341" s="141">
        <v>0</v>
      </c>
      <c r="O341" s="141">
        <v>0</v>
      </c>
      <c r="P341" s="141">
        <v>0</v>
      </c>
    </row>
    <row r="342" spans="1:16" ht="12.75">
      <c r="A342" s="141">
        <v>10</v>
      </c>
      <c r="B342" s="141">
        <v>1999</v>
      </c>
      <c r="C342" s="141" t="s">
        <v>502</v>
      </c>
      <c r="D342" s="141">
        <v>0</v>
      </c>
      <c r="E342" s="141">
        <v>0</v>
      </c>
      <c r="F342" s="141">
        <v>0</v>
      </c>
      <c r="G342" s="141">
        <v>0</v>
      </c>
      <c r="H342" s="141">
        <v>0</v>
      </c>
      <c r="I342" s="141">
        <v>0</v>
      </c>
      <c r="J342" s="141">
        <v>0</v>
      </c>
      <c r="K342" s="141">
        <v>0</v>
      </c>
      <c r="L342" s="141">
        <v>0</v>
      </c>
      <c r="M342" s="141">
        <v>0</v>
      </c>
      <c r="N342" s="141">
        <v>0</v>
      </c>
      <c r="O342" s="141">
        <v>0</v>
      </c>
      <c r="P342" s="141">
        <v>0</v>
      </c>
    </row>
    <row r="343" spans="1:16" ht="12.75">
      <c r="A343" s="141">
        <v>10</v>
      </c>
      <c r="B343" s="141">
        <v>1999</v>
      </c>
      <c r="C343" s="141" t="s">
        <v>503</v>
      </c>
      <c r="D343" s="141">
        <v>0</v>
      </c>
      <c r="E343" s="141">
        <v>0</v>
      </c>
      <c r="F343" s="141">
        <v>0</v>
      </c>
      <c r="G343" s="141">
        <v>0</v>
      </c>
      <c r="H343" s="141">
        <v>0</v>
      </c>
      <c r="I343" s="141">
        <v>0</v>
      </c>
      <c r="J343" s="141">
        <v>0</v>
      </c>
      <c r="K343" s="141">
        <v>0</v>
      </c>
      <c r="L343" s="141">
        <v>0</v>
      </c>
      <c r="M343" s="141">
        <v>0</v>
      </c>
      <c r="N343" s="141">
        <v>0</v>
      </c>
      <c r="O343" s="141">
        <v>0</v>
      </c>
      <c r="P343" s="141">
        <v>0</v>
      </c>
    </row>
    <row r="344" spans="1:16" ht="12.75">
      <c r="A344" s="141">
        <v>10</v>
      </c>
      <c r="B344" s="141">
        <v>1999</v>
      </c>
      <c r="C344" s="141" t="s">
        <v>504</v>
      </c>
      <c r="D344" s="141">
        <v>0</v>
      </c>
      <c r="E344" s="141">
        <v>0</v>
      </c>
      <c r="F344" s="141">
        <v>0</v>
      </c>
      <c r="G344" s="141">
        <v>0</v>
      </c>
      <c r="H344" s="141">
        <v>0</v>
      </c>
      <c r="I344" s="141">
        <v>0</v>
      </c>
      <c r="J344" s="141">
        <v>0</v>
      </c>
      <c r="K344" s="141">
        <v>0</v>
      </c>
      <c r="L344" s="141">
        <v>0</v>
      </c>
      <c r="M344" s="141">
        <v>0</v>
      </c>
      <c r="N344" s="141">
        <v>0</v>
      </c>
      <c r="O344" s="141">
        <v>0</v>
      </c>
      <c r="P344" s="141">
        <v>0</v>
      </c>
    </row>
    <row r="345" spans="1:16" ht="12.75">
      <c r="A345" s="141">
        <v>10</v>
      </c>
      <c r="B345" s="141">
        <v>1999</v>
      </c>
      <c r="C345" s="141" t="s">
        <v>505</v>
      </c>
      <c r="D345" s="141">
        <v>0</v>
      </c>
      <c r="E345" s="141">
        <v>0</v>
      </c>
      <c r="F345" s="141">
        <v>0</v>
      </c>
      <c r="G345" s="141">
        <v>0</v>
      </c>
      <c r="H345" s="141">
        <v>0</v>
      </c>
      <c r="I345" s="141">
        <v>0</v>
      </c>
      <c r="J345" s="141">
        <v>0</v>
      </c>
      <c r="K345" s="141">
        <v>0</v>
      </c>
      <c r="L345" s="141">
        <v>0</v>
      </c>
      <c r="M345" s="141">
        <v>0</v>
      </c>
      <c r="N345" s="141">
        <v>0</v>
      </c>
      <c r="O345" s="141">
        <v>0</v>
      </c>
      <c r="P345" s="141">
        <v>0</v>
      </c>
    </row>
    <row r="346" spans="1:16" ht="12.75">
      <c r="A346" s="141">
        <v>12</v>
      </c>
      <c r="B346" s="141">
        <v>1999</v>
      </c>
      <c r="C346" s="141" t="s">
        <v>506</v>
      </c>
      <c r="D346" s="141">
        <v>0</v>
      </c>
      <c r="E346" s="141">
        <v>0</v>
      </c>
      <c r="F346" s="141">
        <v>0</v>
      </c>
      <c r="G346" s="141">
        <v>0</v>
      </c>
      <c r="H346" s="141">
        <v>0</v>
      </c>
      <c r="I346" s="141">
        <v>0</v>
      </c>
      <c r="J346" s="141">
        <v>0</v>
      </c>
      <c r="K346" s="141">
        <v>0</v>
      </c>
      <c r="L346" s="141">
        <v>0</v>
      </c>
      <c r="M346" s="141">
        <v>0</v>
      </c>
      <c r="N346" s="141">
        <v>0</v>
      </c>
      <c r="O346" s="141">
        <v>0</v>
      </c>
      <c r="P346" s="141">
        <v>0</v>
      </c>
    </row>
    <row r="347" spans="1:16" ht="12.75">
      <c r="A347" s="141">
        <v>10</v>
      </c>
      <c r="B347" s="141">
        <v>1999</v>
      </c>
      <c r="C347" s="141" t="s">
        <v>507</v>
      </c>
      <c r="D347" s="141">
        <v>0</v>
      </c>
      <c r="E347" s="141">
        <v>0</v>
      </c>
      <c r="F347" s="141">
        <v>0</v>
      </c>
      <c r="G347" s="141">
        <v>0</v>
      </c>
      <c r="H347" s="141">
        <v>0</v>
      </c>
      <c r="I347" s="141">
        <v>0</v>
      </c>
      <c r="J347" s="141">
        <v>0</v>
      </c>
      <c r="K347" s="141">
        <v>0</v>
      </c>
      <c r="L347" s="141">
        <v>0</v>
      </c>
      <c r="M347" s="141">
        <v>0</v>
      </c>
      <c r="N347" s="141">
        <v>0</v>
      </c>
      <c r="O347" s="141">
        <v>0</v>
      </c>
      <c r="P347" s="141">
        <v>0</v>
      </c>
    </row>
    <row r="348" spans="1:16" ht="12.75">
      <c r="A348" s="141">
        <v>10</v>
      </c>
      <c r="B348" s="141">
        <v>1999</v>
      </c>
      <c r="C348" s="141" t="s">
        <v>508</v>
      </c>
      <c r="D348" s="141">
        <v>0</v>
      </c>
      <c r="E348" s="141">
        <v>0</v>
      </c>
      <c r="F348" s="141">
        <v>0</v>
      </c>
      <c r="G348" s="141">
        <v>0</v>
      </c>
      <c r="H348" s="141">
        <v>0</v>
      </c>
      <c r="I348" s="141">
        <v>0</v>
      </c>
      <c r="J348" s="141">
        <v>0</v>
      </c>
      <c r="K348" s="141">
        <v>0</v>
      </c>
      <c r="L348" s="141">
        <v>0</v>
      </c>
      <c r="M348" s="141">
        <v>0</v>
      </c>
      <c r="N348" s="141">
        <v>0</v>
      </c>
      <c r="O348" s="141">
        <v>0</v>
      </c>
      <c r="P348" s="141">
        <v>0</v>
      </c>
    </row>
    <row r="349" spans="1:16" ht="12.75">
      <c r="A349" s="141">
        <v>10</v>
      </c>
      <c r="B349" s="141">
        <v>1999</v>
      </c>
      <c r="C349" s="141" t="s">
        <v>509</v>
      </c>
      <c r="D349" s="141">
        <v>0</v>
      </c>
      <c r="E349" s="141">
        <v>0</v>
      </c>
      <c r="F349" s="141">
        <v>0</v>
      </c>
      <c r="G349" s="141">
        <v>0</v>
      </c>
      <c r="H349" s="141">
        <v>0</v>
      </c>
      <c r="I349" s="141">
        <v>0</v>
      </c>
      <c r="J349" s="141">
        <v>0</v>
      </c>
      <c r="K349" s="141">
        <v>0</v>
      </c>
      <c r="L349" s="141">
        <v>0</v>
      </c>
      <c r="M349" s="141">
        <v>0</v>
      </c>
      <c r="N349" s="141">
        <v>0</v>
      </c>
      <c r="O349" s="141">
        <v>0</v>
      </c>
      <c r="P349" s="141">
        <v>0</v>
      </c>
    </row>
    <row r="350" spans="1:16" ht="12.75">
      <c r="A350" s="141">
        <v>10</v>
      </c>
      <c r="B350" s="141">
        <v>1999</v>
      </c>
      <c r="C350" s="141" t="s">
        <v>510</v>
      </c>
      <c r="D350" s="141">
        <v>0</v>
      </c>
      <c r="E350" s="141">
        <v>0</v>
      </c>
      <c r="F350" s="141">
        <v>0</v>
      </c>
      <c r="G350" s="141">
        <v>0</v>
      </c>
      <c r="H350" s="141">
        <v>0</v>
      </c>
      <c r="I350" s="141">
        <v>0</v>
      </c>
      <c r="J350" s="141">
        <v>0</v>
      </c>
      <c r="K350" s="141">
        <v>0</v>
      </c>
      <c r="L350" s="141">
        <v>0</v>
      </c>
      <c r="M350" s="141">
        <v>0</v>
      </c>
      <c r="N350" s="141">
        <v>0</v>
      </c>
      <c r="O350" s="141">
        <v>0</v>
      </c>
      <c r="P350" s="141">
        <v>0</v>
      </c>
    </row>
    <row r="351" spans="1:16" ht="12.75">
      <c r="A351" s="141">
        <v>10</v>
      </c>
      <c r="B351" s="141">
        <v>1999</v>
      </c>
      <c r="C351" s="141" t="s">
        <v>511</v>
      </c>
      <c r="D351" s="141">
        <v>0</v>
      </c>
      <c r="E351" s="141">
        <v>0</v>
      </c>
      <c r="F351" s="141">
        <v>0</v>
      </c>
      <c r="G351" s="141">
        <v>0</v>
      </c>
      <c r="H351" s="141">
        <v>0</v>
      </c>
      <c r="I351" s="141">
        <v>0</v>
      </c>
      <c r="J351" s="141">
        <v>0</v>
      </c>
      <c r="K351" s="141">
        <v>0</v>
      </c>
      <c r="L351" s="141">
        <v>0</v>
      </c>
      <c r="M351" s="141">
        <v>0</v>
      </c>
      <c r="N351" s="141">
        <v>0</v>
      </c>
      <c r="O351" s="141">
        <v>0</v>
      </c>
      <c r="P351" s="141">
        <v>0</v>
      </c>
    </row>
    <row r="352" spans="1:16" ht="12.75">
      <c r="A352" s="141">
        <v>10</v>
      </c>
      <c r="B352" s="141">
        <v>1999</v>
      </c>
      <c r="C352" s="141" t="s">
        <v>512</v>
      </c>
      <c r="D352" s="141">
        <v>0</v>
      </c>
      <c r="E352" s="141">
        <v>0</v>
      </c>
      <c r="F352" s="141">
        <v>0</v>
      </c>
      <c r="G352" s="141">
        <v>0</v>
      </c>
      <c r="H352" s="141">
        <v>0</v>
      </c>
      <c r="I352" s="141">
        <v>0</v>
      </c>
      <c r="J352" s="141">
        <v>0</v>
      </c>
      <c r="K352" s="141">
        <v>0</v>
      </c>
      <c r="L352" s="141">
        <v>0</v>
      </c>
      <c r="M352" s="141">
        <v>0</v>
      </c>
      <c r="N352" s="141">
        <v>0</v>
      </c>
      <c r="O352" s="141">
        <v>0</v>
      </c>
      <c r="P352" s="141">
        <v>0</v>
      </c>
    </row>
    <row r="353" spans="1:16" ht="12.75">
      <c r="A353" s="141">
        <v>10</v>
      </c>
      <c r="B353" s="141">
        <v>1999</v>
      </c>
      <c r="C353" s="141" t="s">
        <v>513</v>
      </c>
      <c r="D353" s="141">
        <v>0</v>
      </c>
      <c r="E353" s="141">
        <v>0</v>
      </c>
      <c r="F353" s="141">
        <v>0</v>
      </c>
      <c r="G353" s="141">
        <v>0</v>
      </c>
      <c r="H353" s="141">
        <v>0</v>
      </c>
      <c r="I353" s="141">
        <v>0</v>
      </c>
      <c r="J353" s="141">
        <v>0</v>
      </c>
      <c r="K353" s="141">
        <v>0</v>
      </c>
      <c r="L353" s="141">
        <v>0</v>
      </c>
      <c r="M353" s="141">
        <v>0</v>
      </c>
      <c r="N353" s="141">
        <v>0</v>
      </c>
      <c r="O353" s="141">
        <v>0</v>
      </c>
      <c r="P353" s="141">
        <v>0</v>
      </c>
    </row>
    <row r="354" spans="1:16" ht="12.75">
      <c r="A354" s="141">
        <v>10</v>
      </c>
      <c r="B354" s="141">
        <v>1999</v>
      </c>
      <c r="C354" s="141" t="s">
        <v>514</v>
      </c>
      <c r="D354" s="141">
        <v>0</v>
      </c>
      <c r="E354" s="141">
        <v>0</v>
      </c>
      <c r="F354" s="141">
        <v>0</v>
      </c>
      <c r="G354" s="141">
        <v>0</v>
      </c>
      <c r="H354" s="141">
        <v>0</v>
      </c>
      <c r="I354" s="141">
        <v>0</v>
      </c>
      <c r="J354" s="141">
        <v>0</v>
      </c>
      <c r="K354" s="141">
        <v>0</v>
      </c>
      <c r="L354" s="141">
        <v>0</v>
      </c>
      <c r="M354" s="141">
        <v>0</v>
      </c>
      <c r="N354" s="141">
        <v>0</v>
      </c>
      <c r="O354" s="141">
        <v>0</v>
      </c>
      <c r="P354" s="141">
        <v>0</v>
      </c>
    </row>
    <row r="355" spans="1:16" ht="12.75">
      <c r="A355" s="141">
        <v>10</v>
      </c>
      <c r="B355" s="141">
        <v>1999</v>
      </c>
      <c r="C355" s="141" t="s">
        <v>515</v>
      </c>
      <c r="D355" s="141">
        <v>0</v>
      </c>
      <c r="E355" s="141">
        <v>0</v>
      </c>
      <c r="F355" s="141">
        <v>0</v>
      </c>
      <c r="G355" s="141">
        <v>0</v>
      </c>
      <c r="H355" s="141">
        <v>0</v>
      </c>
      <c r="I355" s="141">
        <v>0</v>
      </c>
      <c r="J355" s="141">
        <v>0</v>
      </c>
      <c r="K355" s="141">
        <v>0</v>
      </c>
      <c r="L355" s="141">
        <v>0</v>
      </c>
      <c r="M355" s="141">
        <v>0</v>
      </c>
      <c r="N355" s="141">
        <v>0</v>
      </c>
      <c r="O355" s="141">
        <v>0</v>
      </c>
      <c r="P355" s="141">
        <v>0</v>
      </c>
    </row>
    <row r="356" spans="1:16" ht="12.75">
      <c r="A356" s="141">
        <v>10</v>
      </c>
      <c r="B356" s="141">
        <v>1999</v>
      </c>
      <c r="C356" s="141" t="s">
        <v>516</v>
      </c>
      <c r="D356" s="141">
        <v>0</v>
      </c>
      <c r="E356" s="141">
        <v>0</v>
      </c>
      <c r="F356" s="141">
        <v>0</v>
      </c>
      <c r="G356" s="141">
        <v>0</v>
      </c>
      <c r="H356" s="141">
        <v>0</v>
      </c>
      <c r="I356" s="141">
        <v>0</v>
      </c>
      <c r="J356" s="141">
        <v>0</v>
      </c>
      <c r="K356" s="141">
        <v>0</v>
      </c>
      <c r="L356" s="141">
        <v>0</v>
      </c>
      <c r="M356" s="141">
        <v>0</v>
      </c>
      <c r="N356" s="141">
        <v>0</v>
      </c>
      <c r="O356" s="141">
        <v>0</v>
      </c>
      <c r="P356" s="141">
        <v>0</v>
      </c>
    </row>
    <row r="357" spans="1:16" ht="12.75">
      <c r="A357" s="141">
        <v>10</v>
      </c>
      <c r="B357" s="141">
        <v>1999</v>
      </c>
      <c r="C357" s="141" t="s">
        <v>517</v>
      </c>
      <c r="D357" s="141">
        <v>0</v>
      </c>
      <c r="E357" s="141">
        <v>0</v>
      </c>
      <c r="F357" s="141">
        <v>0</v>
      </c>
      <c r="G357" s="141">
        <v>0</v>
      </c>
      <c r="H357" s="141">
        <v>0</v>
      </c>
      <c r="I357" s="141">
        <v>0</v>
      </c>
      <c r="J357" s="141">
        <v>0</v>
      </c>
      <c r="K357" s="141">
        <v>0</v>
      </c>
      <c r="L357" s="141">
        <v>0</v>
      </c>
      <c r="M357" s="141">
        <v>0</v>
      </c>
      <c r="N357" s="141">
        <v>0</v>
      </c>
      <c r="O357" s="141">
        <v>0</v>
      </c>
      <c r="P357" s="141">
        <v>0</v>
      </c>
    </row>
    <row r="358" spans="1:16" ht="12.75">
      <c r="A358" s="141">
        <v>10</v>
      </c>
      <c r="B358" s="141">
        <v>1999</v>
      </c>
      <c r="C358" s="141" t="s">
        <v>518</v>
      </c>
      <c r="D358" s="141">
        <v>0</v>
      </c>
      <c r="E358" s="141">
        <v>0</v>
      </c>
      <c r="F358" s="141">
        <v>0</v>
      </c>
      <c r="G358" s="141">
        <v>0</v>
      </c>
      <c r="H358" s="141">
        <v>0</v>
      </c>
      <c r="I358" s="141">
        <v>0</v>
      </c>
      <c r="J358" s="141">
        <v>0</v>
      </c>
      <c r="K358" s="141">
        <v>0</v>
      </c>
      <c r="L358" s="141">
        <v>0</v>
      </c>
      <c r="M358" s="141">
        <v>0</v>
      </c>
      <c r="N358" s="141">
        <v>0</v>
      </c>
      <c r="O358" s="141">
        <v>0</v>
      </c>
      <c r="P358" s="141">
        <v>0</v>
      </c>
    </row>
    <row r="359" spans="1:16" ht="12.75">
      <c r="A359" s="141">
        <v>10</v>
      </c>
      <c r="B359" s="141">
        <v>1999</v>
      </c>
      <c r="C359" s="141" t="s">
        <v>519</v>
      </c>
      <c r="D359" s="141">
        <v>0</v>
      </c>
      <c r="E359" s="141">
        <v>0</v>
      </c>
      <c r="F359" s="141">
        <v>0</v>
      </c>
      <c r="G359" s="141">
        <v>0</v>
      </c>
      <c r="H359" s="141">
        <v>0</v>
      </c>
      <c r="I359" s="141">
        <v>0</v>
      </c>
      <c r="J359" s="141">
        <v>0</v>
      </c>
      <c r="K359" s="141">
        <v>0</v>
      </c>
      <c r="L359" s="141">
        <v>0</v>
      </c>
      <c r="M359" s="141">
        <v>0</v>
      </c>
      <c r="N359" s="141">
        <v>0</v>
      </c>
      <c r="O359" s="141">
        <v>0</v>
      </c>
      <c r="P359" s="141">
        <v>0</v>
      </c>
    </row>
    <row r="360" spans="1:16" ht="12.75">
      <c r="A360" s="141">
        <v>12</v>
      </c>
      <c r="B360" s="141">
        <v>1999</v>
      </c>
      <c r="C360" s="141" t="s">
        <v>520</v>
      </c>
      <c r="D360" s="141">
        <v>0</v>
      </c>
      <c r="E360" s="141">
        <v>0</v>
      </c>
      <c r="F360" s="141">
        <v>0</v>
      </c>
      <c r="G360" s="141">
        <v>0</v>
      </c>
      <c r="H360" s="141">
        <v>0</v>
      </c>
      <c r="I360" s="141">
        <v>0</v>
      </c>
      <c r="J360" s="141">
        <v>0</v>
      </c>
      <c r="K360" s="141">
        <v>0</v>
      </c>
      <c r="L360" s="141">
        <v>0</v>
      </c>
      <c r="M360" s="141">
        <v>0</v>
      </c>
      <c r="N360" s="141">
        <v>0</v>
      </c>
      <c r="O360" s="141">
        <v>0</v>
      </c>
      <c r="P360" s="141">
        <v>0</v>
      </c>
    </row>
    <row r="361" spans="1:16" ht="12.75">
      <c r="A361" s="141">
        <v>10</v>
      </c>
      <c r="B361" s="141">
        <v>1999</v>
      </c>
      <c r="C361" s="141" t="s">
        <v>521</v>
      </c>
      <c r="D361" s="141">
        <v>0</v>
      </c>
      <c r="E361" s="141">
        <v>0</v>
      </c>
      <c r="F361" s="141">
        <v>0</v>
      </c>
      <c r="G361" s="141">
        <v>0</v>
      </c>
      <c r="H361" s="141">
        <v>0</v>
      </c>
      <c r="I361" s="141">
        <v>0</v>
      </c>
      <c r="J361" s="141">
        <v>0</v>
      </c>
      <c r="K361" s="141">
        <v>0</v>
      </c>
      <c r="L361" s="141">
        <v>0</v>
      </c>
      <c r="M361" s="141">
        <v>0</v>
      </c>
      <c r="N361" s="141">
        <v>0</v>
      </c>
      <c r="O361" s="141">
        <v>0</v>
      </c>
      <c r="P361" s="141">
        <v>0</v>
      </c>
    </row>
    <row r="362" spans="1:16" ht="12.75">
      <c r="A362" s="141">
        <v>10</v>
      </c>
      <c r="B362" s="141">
        <v>1999</v>
      </c>
      <c r="C362" s="141" t="s">
        <v>522</v>
      </c>
      <c r="D362" s="141">
        <v>0</v>
      </c>
      <c r="E362" s="141">
        <v>0</v>
      </c>
      <c r="F362" s="141">
        <v>0</v>
      </c>
      <c r="G362" s="141">
        <v>0</v>
      </c>
      <c r="H362" s="141">
        <v>0</v>
      </c>
      <c r="I362" s="141">
        <v>0</v>
      </c>
      <c r="J362" s="141">
        <v>0</v>
      </c>
      <c r="K362" s="141">
        <v>0</v>
      </c>
      <c r="L362" s="141">
        <v>0</v>
      </c>
      <c r="M362" s="141">
        <v>0</v>
      </c>
      <c r="N362" s="141">
        <v>0</v>
      </c>
      <c r="O362" s="141">
        <v>0</v>
      </c>
      <c r="P362" s="141">
        <v>0</v>
      </c>
    </row>
    <row r="363" spans="1:16" ht="12.75">
      <c r="A363" s="141">
        <v>10</v>
      </c>
      <c r="B363" s="141">
        <v>1999</v>
      </c>
      <c r="C363" s="141" t="s">
        <v>523</v>
      </c>
      <c r="D363" s="141">
        <v>0</v>
      </c>
      <c r="E363" s="141">
        <v>0</v>
      </c>
      <c r="F363" s="141">
        <v>0</v>
      </c>
      <c r="G363" s="141">
        <v>0</v>
      </c>
      <c r="H363" s="141">
        <v>0</v>
      </c>
      <c r="I363" s="141">
        <v>0</v>
      </c>
      <c r="J363" s="141">
        <v>0</v>
      </c>
      <c r="K363" s="141">
        <v>0</v>
      </c>
      <c r="L363" s="141">
        <v>0</v>
      </c>
      <c r="M363" s="141">
        <v>0</v>
      </c>
      <c r="N363" s="141">
        <v>0</v>
      </c>
      <c r="O363" s="141">
        <v>0</v>
      </c>
      <c r="P363" s="141">
        <v>0</v>
      </c>
    </row>
    <row r="364" spans="1:16" ht="12.75">
      <c r="A364" s="141">
        <v>10</v>
      </c>
      <c r="B364" s="141">
        <v>1999</v>
      </c>
      <c r="C364" s="141" t="s">
        <v>524</v>
      </c>
      <c r="D364" s="141">
        <v>0</v>
      </c>
      <c r="E364" s="141">
        <v>0</v>
      </c>
      <c r="F364" s="141">
        <v>0</v>
      </c>
      <c r="G364" s="141">
        <v>0</v>
      </c>
      <c r="H364" s="141">
        <v>0</v>
      </c>
      <c r="I364" s="141">
        <v>0</v>
      </c>
      <c r="J364" s="141">
        <v>0</v>
      </c>
      <c r="K364" s="141">
        <v>0</v>
      </c>
      <c r="L364" s="141">
        <v>0</v>
      </c>
      <c r="M364" s="141">
        <v>0</v>
      </c>
      <c r="N364" s="141">
        <v>0</v>
      </c>
      <c r="O364" s="141">
        <v>0</v>
      </c>
      <c r="P364" s="141">
        <v>0</v>
      </c>
    </row>
    <row r="365" spans="1:16" ht="12.75">
      <c r="A365" s="141">
        <v>10</v>
      </c>
      <c r="B365" s="141">
        <v>1999</v>
      </c>
      <c r="C365" s="141" t="s">
        <v>525</v>
      </c>
      <c r="D365" s="141">
        <v>0</v>
      </c>
      <c r="E365" s="141">
        <v>0</v>
      </c>
      <c r="F365" s="141">
        <v>0</v>
      </c>
      <c r="G365" s="141">
        <v>0</v>
      </c>
      <c r="H365" s="141">
        <v>0</v>
      </c>
      <c r="I365" s="141">
        <v>0</v>
      </c>
      <c r="J365" s="141">
        <v>0</v>
      </c>
      <c r="K365" s="141">
        <v>0</v>
      </c>
      <c r="L365" s="141">
        <v>0</v>
      </c>
      <c r="M365" s="141">
        <v>0</v>
      </c>
      <c r="N365" s="141">
        <v>0</v>
      </c>
      <c r="O365" s="141">
        <v>0</v>
      </c>
      <c r="P365" s="141">
        <v>0</v>
      </c>
    </row>
    <row r="366" spans="1:16" ht="12.75">
      <c r="A366" s="141">
        <v>10</v>
      </c>
      <c r="B366" s="141">
        <v>1999</v>
      </c>
      <c r="C366" s="141" t="s">
        <v>526</v>
      </c>
      <c r="D366" s="141">
        <v>0</v>
      </c>
      <c r="E366" s="141">
        <v>0</v>
      </c>
      <c r="F366" s="141">
        <v>0</v>
      </c>
      <c r="G366" s="141">
        <v>0</v>
      </c>
      <c r="H366" s="141">
        <v>0</v>
      </c>
      <c r="I366" s="141">
        <v>0</v>
      </c>
      <c r="J366" s="141">
        <v>0</v>
      </c>
      <c r="K366" s="141">
        <v>0</v>
      </c>
      <c r="L366" s="141">
        <v>0</v>
      </c>
      <c r="M366" s="141">
        <v>0</v>
      </c>
      <c r="N366" s="141">
        <v>0</v>
      </c>
      <c r="O366" s="141">
        <v>0</v>
      </c>
      <c r="P366" s="141">
        <v>0</v>
      </c>
    </row>
    <row r="367" spans="1:16" ht="12.75">
      <c r="A367" s="141">
        <v>10</v>
      </c>
      <c r="B367" s="141">
        <v>1999</v>
      </c>
      <c r="C367" s="141" t="s">
        <v>527</v>
      </c>
      <c r="D367" s="141">
        <v>0</v>
      </c>
      <c r="E367" s="141">
        <v>0</v>
      </c>
      <c r="F367" s="141">
        <v>0</v>
      </c>
      <c r="G367" s="141">
        <v>0</v>
      </c>
      <c r="H367" s="141">
        <v>0</v>
      </c>
      <c r="I367" s="141">
        <v>0</v>
      </c>
      <c r="J367" s="141">
        <v>0</v>
      </c>
      <c r="K367" s="141">
        <v>0</v>
      </c>
      <c r="L367" s="141">
        <v>0</v>
      </c>
      <c r="M367" s="141">
        <v>0</v>
      </c>
      <c r="N367" s="141">
        <v>0</v>
      </c>
      <c r="O367" s="141">
        <v>0</v>
      </c>
      <c r="P367" s="141">
        <v>0</v>
      </c>
    </row>
    <row r="368" spans="1:16" ht="12.75">
      <c r="A368" s="141">
        <v>10</v>
      </c>
      <c r="B368" s="141">
        <v>1999</v>
      </c>
      <c r="C368" s="141" t="s">
        <v>528</v>
      </c>
      <c r="D368" s="141">
        <v>0</v>
      </c>
      <c r="E368" s="141">
        <v>0</v>
      </c>
      <c r="F368" s="141">
        <v>0</v>
      </c>
      <c r="G368" s="141">
        <v>0</v>
      </c>
      <c r="H368" s="141">
        <v>0</v>
      </c>
      <c r="I368" s="141">
        <v>0</v>
      </c>
      <c r="J368" s="141">
        <v>0</v>
      </c>
      <c r="K368" s="141">
        <v>0</v>
      </c>
      <c r="L368" s="141">
        <v>0</v>
      </c>
      <c r="M368" s="141">
        <v>0</v>
      </c>
      <c r="N368" s="141">
        <v>0</v>
      </c>
      <c r="O368" s="141">
        <v>0</v>
      </c>
      <c r="P368" s="141">
        <v>0</v>
      </c>
    </row>
    <row r="369" spans="1:16" ht="12.75">
      <c r="A369" s="141">
        <v>10</v>
      </c>
      <c r="B369" s="141">
        <v>1999</v>
      </c>
      <c r="C369" s="141" t="s">
        <v>529</v>
      </c>
      <c r="D369" s="141">
        <v>0</v>
      </c>
      <c r="E369" s="141">
        <v>0</v>
      </c>
      <c r="F369" s="141">
        <v>0</v>
      </c>
      <c r="G369" s="141">
        <v>0</v>
      </c>
      <c r="H369" s="141">
        <v>0</v>
      </c>
      <c r="I369" s="141">
        <v>0</v>
      </c>
      <c r="J369" s="141">
        <v>0</v>
      </c>
      <c r="K369" s="141">
        <v>0</v>
      </c>
      <c r="L369" s="141">
        <v>0</v>
      </c>
      <c r="M369" s="141">
        <v>0</v>
      </c>
      <c r="N369" s="141">
        <v>0</v>
      </c>
      <c r="O369" s="141">
        <v>0</v>
      </c>
      <c r="P369" s="141">
        <v>0</v>
      </c>
    </row>
    <row r="370" spans="1:16" ht="12.75">
      <c r="A370" s="141">
        <v>10</v>
      </c>
      <c r="B370" s="141">
        <v>1999</v>
      </c>
      <c r="C370" s="141" t="s">
        <v>530</v>
      </c>
      <c r="D370" s="141">
        <v>0</v>
      </c>
      <c r="E370" s="141">
        <v>0</v>
      </c>
      <c r="F370" s="141">
        <v>0</v>
      </c>
      <c r="G370" s="141">
        <v>0</v>
      </c>
      <c r="H370" s="141">
        <v>0</v>
      </c>
      <c r="I370" s="141">
        <v>0</v>
      </c>
      <c r="J370" s="141">
        <v>0</v>
      </c>
      <c r="K370" s="141">
        <v>0</v>
      </c>
      <c r="L370" s="141">
        <v>0</v>
      </c>
      <c r="M370" s="141">
        <v>0</v>
      </c>
      <c r="N370" s="141">
        <v>0</v>
      </c>
      <c r="O370" s="141">
        <v>0</v>
      </c>
      <c r="P370" s="141">
        <v>0</v>
      </c>
    </row>
    <row r="371" spans="1:16" ht="12.75">
      <c r="A371" s="141">
        <v>10</v>
      </c>
      <c r="B371" s="141">
        <v>1999</v>
      </c>
      <c r="C371" s="141" t="s">
        <v>531</v>
      </c>
      <c r="D371" s="141">
        <v>0</v>
      </c>
      <c r="E371" s="141">
        <v>0</v>
      </c>
      <c r="F371" s="141">
        <v>0</v>
      </c>
      <c r="G371" s="141">
        <v>0</v>
      </c>
      <c r="H371" s="141">
        <v>0</v>
      </c>
      <c r="I371" s="141">
        <v>0</v>
      </c>
      <c r="J371" s="141">
        <v>0</v>
      </c>
      <c r="K371" s="141">
        <v>0</v>
      </c>
      <c r="L371" s="141">
        <v>0</v>
      </c>
      <c r="M371" s="141">
        <v>0</v>
      </c>
      <c r="N371" s="141">
        <v>0</v>
      </c>
      <c r="O371" s="141">
        <v>0</v>
      </c>
      <c r="P371" s="141">
        <v>0</v>
      </c>
    </row>
    <row r="372" spans="1:16" ht="12.75">
      <c r="A372" s="141">
        <v>10</v>
      </c>
      <c r="B372" s="141">
        <v>1999</v>
      </c>
      <c r="C372" s="141" t="s">
        <v>532</v>
      </c>
      <c r="D372" s="141">
        <v>0</v>
      </c>
      <c r="E372" s="141">
        <v>0</v>
      </c>
      <c r="F372" s="141">
        <v>0</v>
      </c>
      <c r="G372" s="141">
        <v>0</v>
      </c>
      <c r="H372" s="141">
        <v>0</v>
      </c>
      <c r="I372" s="141">
        <v>0</v>
      </c>
      <c r="J372" s="141">
        <v>0</v>
      </c>
      <c r="K372" s="141">
        <v>0</v>
      </c>
      <c r="L372" s="141">
        <v>0</v>
      </c>
      <c r="M372" s="141">
        <v>0</v>
      </c>
      <c r="N372" s="141">
        <v>0</v>
      </c>
      <c r="O372" s="141">
        <v>0</v>
      </c>
      <c r="P372" s="141">
        <v>0</v>
      </c>
    </row>
    <row r="373" spans="1:16" ht="12.75">
      <c r="A373" s="141">
        <v>10</v>
      </c>
      <c r="B373" s="141">
        <v>1999</v>
      </c>
      <c r="C373" s="141" t="s">
        <v>533</v>
      </c>
      <c r="D373" s="141">
        <v>0</v>
      </c>
      <c r="E373" s="141">
        <v>0</v>
      </c>
      <c r="F373" s="141">
        <v>0</v>
      </c>
      <c r="G373" s="141">
        <v>0</v>
      </c>
      <c r="H373" s="141">
        <v>0</v>
      </c>
      <c r="I373" s="141">
        <v>0</v>
      </c>
      <c r="J373" s="141">
        <v>0</v>
      </c>
      <c r="K373" s="141">
        <v>0</v>
      </c>
      <c r="L373" s="141">
        <v>0</v>
      </c>
      <c r="M373" s="141">
        <v>0</v>
      </c>
      <c r="N373" s="141">
        <v>0</v>
      </c>
      <c r="O373" s="141">
        <v>0</v>
      </c>
      <c r="P373" s="141">
        <v>0</v>
      </c>
    </row>
    <row r="374" spans="1:16" ht="12.75">
      <c r="A374" s="141">
        <v>10</v>
      </c>
      <c r="B374" s="141">
        <v>1999</v>
      </c>
      <c r="C374" s="141" t="s">
        <v>534</v>
      </c>
      <c r="D374" s="141">
        <v>0</v>
      </c>
      <c r="E374" s="141">
        <v>0</v>
      </c>
      <c r="F374" s="141">
        <v>0</v>
      </c>
      <c r="G374" s="141">
        <v>0</v>
      </c>
      <c r="H374" s="141">
        <v>0</v>
      </c>
      <c r="I374" s="141">
        <v>0</v>
      </c>
      <c r="J374" s="141">
        <v>0</v>
      </c>
      <c r="K374" s="141">
        <v>0</v>
      </c>
      <c r="L374" s="141">
        <v>0</v>
      </c>
      <c r="M374" s="141">
        <v>0</v>
      </c>
      <c r="N374" s="141">
        <v>0</v>
      </c>
      <c r="O374" s="141">
        <v>0</v>
      </c>
      <c r="P374" s="141">
        <v>0</v>
      </c>
    </row>
    <row r="375" spans="1:16" ht="12.75">
      <c r="A375" s="141">
        <v>10</v>
      </c>
      <c r="B375" s="141">
        <v>1999</v>
      </c>
      <c r="C375" s="141" t="s">
        <v>535</v>
      </c>
      <c r="D375" s="141">
        <v>0</v>
      </c>
      <c r="E375" s="141">
        <v>0</v>
      </c>
      <c r="F375" s="141">
        <v>0</v>
      </c>
      <c r="G375" s="141">
        <v>0</v>
      </c>
      <c r="H375" s="141">
        <v>0</v>
      </c>
      <c r="I375" s="141">
        <v>0</v>
      </c>
      <c r="J375" s="141">
        <v>0</v>
      </c>
      <c r="K375" s="141">
        <v>0</v>
      </c>
      <c r="L375" s="141">
        <v>0</v>
      </c>
      <c r="M375" s="141">
        <v>0</v>
      </c>
      <c r="N375" s="141">
        <v>0</v>
      </c>
      <c r="O375" s="141">
        <v>0</v>
      </c>
      <c r="P375" s="141">
        <v>0</v>
      </c>
    </row>
    <row r="376" spans="1:16" ht="12.75">
      <c r="A376" s="141">
        <v>10</v>
      </c>
      <c r="B376" s="141">
        <v>1999</v>
      </c>
      <c r="C376" s="141" t="s">
        <v>536</v>
      </c>
      <c r="D376" s="141">
        <v>0</v>
      </c>
      <c r="E376" s="141">
        <v>0</v>
      </c>
      <c r="F376" s="141">
        <v>0</v>
      </c>
      <c r="G376" s="141">
        <v>0</v>
      </c>
      <c r="H376" s="141">
        <v>0</v>
      </c>
      <c r="I376" s="141">
        <v>0</v>
      </c>
      <c r="J376" s="141">
        <v>0</v>
      </c>
      <c r="K376" s="141">
        <v>0</v>
      </c>
      <c r="L376" s="141">
        <v>0</v>
      </c>
      <c r="M376" s="141">
        <v>0</v>
      </c>
      <c r="N376" s="141">
        <v>0</v>
      </c>
      <c r="O376" s="141">
        <v>0</v>
      </c>
      <c r="P376" s="141">
        <v>0</v>
      </c>
    </row>
    <row r="377" spans="1:16" ht="12.75">
      <c r="A377" s="141">
        <v>10</v>
      </c>
      <c r="B377" s="141">
        <v>1999</v>
      </c>
      <c r="C377" s="141" t="s">
        <v>537</v>
      </c>
      <c r="D377" s="141">
        <v>0</v>
      </c>
      <c r="E377" s="141">
        <v>0</v>
      </c>
      <c r="F377" s="141">
        <v>0</v>
      </c>
      <c r="G377" s="141">
        <v>0</v>
      </c>
      <c r="H377" s="141">
        <v>0</v>
      </c>
      <c r="I377" s="141">
        <v>0</v>
      </c>
      <c r="J377" s="141">
        <v>0</v>
      </c>
      <c r="K377" s="141">
        <v>0</v>
      </c>
      <c r="L377" s="141">
        <v>0</v>
      </c>
      <c r="M377" s="141">
        <v>0</v>
      </c>
      <c r="N377" s="141">
        <v>0</v>
      </c>
      <c r="O377" s="141">
        <v>0</v>
      </c>
      <c r="P377" s="141">
        <v>0</v>
      </c>
    </row>
    <row r="378" spans="1:16" ht="12.75">
      <c r="A378" s="141">
        <v>10</v>
      </c>
      <c r="B378" s="141">
        <v>1999</v>
      </c>
      <c r="C378" s="141" t="s">
        <v>538</v>
      </c>
      <c r="D378" s="141">
        <v>0</v>
      </c>
      <c r="E378" s="141">
        <v>0</v>
      </c>
      <c r="F378" s="141">
        <v>0</v>
      </c>
      <c r="G378" s="141">
        <v>0</v>
      </c>
      <c r="H378" s="141">
        <v>0</v>
      </c>
      <c r="I378" s="141">
        <v>0</v>
      </c>
      <c r="J378" s="141">
        <v>0</v>
      </c>
      <c r="K378" s="141">
        <v>0</v>
      </c>
      <c r="L378" s="141">
        <v>0</v>
      </c>
      <c r="M378" s="141">
        <v>0</v>
      </c>
      <c r="N378" s="141">
        <v>0</v>
      </c>
      <c r="O378" s="141">
        <v>0</v>
      </c>
      <c r="P378" s="141">
        <v>0</v>
      </c>
    </row>
    <row r="379" spans="1:16" ht="12.75">
      <c r="A379" s="141">
        <v>10</v>
      </c>
      <c r="B379" s="141">
        <v>1999</v>
      </c>
      <c r="C379" s="141" t="s">
        <v>539</v>
      </c>
      <c r="D379" s="141">
        <v>0</v>
      </c>
      <c r="E379" s="141">
        <v>0</v>
      </c>
      <c r="F379" s="141">
        <v>0</v>
      </c>
      <c r="G379" s="141">
        <v>0</v>
      </c>
      <c r="H379" s="141">
        <v>0</v>
      </c>
      <c r="I379" s="141">
        <v>0</v>
      </c>
      <c r="J379" s="141">
        <v>0</v>
      </c>
      <c r="K379" s="141">
        <v>0</v>
      </c>
      <c r="L379" s="141">
        <v>0</v>
      </c>
      <c r="M379" s="141">
        <v>0</v>
      </c>
      <c r="N379" s="141">
        <v>0</v>
      </c>
      <c r="O379" s="141">
        <v>0</v>
      </c>
      <c r="P379" s="141">
        <v>0</v>
      </c>
    </row>
    <row r="380" spans="1:16" ht="12.75">
      <c r="A380" s="141">
        <v>10</v>
      </c>
      <c r="B380" s="141">
        <v>1999</v>
      </c>
      <c r="C380" s="141" t="s">
        <v>540</v>
      </c>
      <c r="D380" s="141">
        <v>0</v>
      </c>
      <c r="E380" s="141">
        <v>0</v>
      </c>
      <c r="F380" s="141">
        <v>0</v>
      </c>
      <c r="G380" s="141">
        <v>0</v>
      </c>
      <c r="H380" s="141">
        <v>0</v>
      </c>
      <c r="I380" s="141">
        <v>0</v>
      </c>
      <c r="J380" s="141">
        <v>0</v>
      </c>
      <c r="K380" s="141">
        <v>0</v>
      </c>
      <c r="L380" s="141">
        <v>0</v>
      </c>
      <c r="M380" s="141">
        <v>0</v>
      </c>
      <c r="N380" s="141">
        <v>0</v>
      </c>
      <c r="O380" s="141">
        <v>0</v>
      </c>
      <c r="P380" s="141">
        <v>0</v>
      </c>
    </row>
    <row r="381" spans="1:16" ht="12.75">
      <c r="A381" s="141">
        <v>10</v>
      </c>
      <c r="B381" s="141">
        <v>1999</v>
      </c>
      <c r="C381" s="141" t="s">
        <v>541</v>
      </c>
      <c r="D381" s="141">
        <v>0</v>
      </c>
      <c r="E381" s="141">
        <v>0</v>
      </c>
      <c r="F381" s="141">
        <v>0</v>
      </c>
      <c r="G381" s="141">
        <v>0</v>
      </c>
      <c r="H381" s="141">
        <v>0</v>
      </c>
      <c r="I381" s="141">
        <v>0</v>
      </c>
      <c r="J381" s="141">
        <v>0</v>
      </c>
      <c r="K381" s="141">
        <v>0</v>
      </c>
      <c r="L381" s="141">
        <v>0</v>
      </c>
      <c r="M381" s="141">
        <v>0</v>
      </c>
      <c r="N381" s="141">
        <v>0</v>
      </c>
      <c r="O381" s="141">
        <v>0</v>
      </c>
      <c r="P381" s="141">
        <v>0</v>
      </c>
    </row>
    <row r="382" spans="1:16" ht="12.75">
      <c r="A382" s="141">
        <v>10</v>
      </c>
      <c r="B382" s="141">
        <v>1999</v>
      </c>
      <c r="C382" s="141" t="s">
        <v>542</v>
      </c>
      <c r="D382" s="141">
        <v>0</v>
      </c>
      <c r="E382" s="141">
        <v>0</v>
      </c>
      <c r="F382" s="141">
        <v>0</v>
      </c>
      <c r="G382" s="141">
        <v>0</v>
      </c>
      <c r="H382" s="141">
        <v>0</v>
      </c>
      <c r="I382" s="141">
        <v>0</v>
      </c>
      <c r="J382" s="141">
        <v>0</v>
      </c>
      <c r="K382" s="141">
        <v>0</v>
      </c>
      <c r="L382" s="141">
        <v>0</v>
      </c>
      <c r="M382" s="141">
        <v>0</v>
      </c>
      <c r="N382" s="141">
        <v>0</v>
      </c>
      <c r="O382" s="141">
        <v>0</v>
      </c>
      <c r="P382" s="141">
        <v>0</v>
      </c>
    </row>
    <row r="383" spans="1:16" ht="12.75">
      <c r="A383" s="141">
        <v>10</v>
      </c>
      <c r="B383" s="141">
        <v>1999</v>
      </c>
      <c r="C383" s="141" t="s">
        <v>543</v>
      </c>
      <c r="D383" s="141">
        <v>0</v>
      </c>
      <c r="E383" s="141">
        <v>0</v>
      </c>
      <c r="F383" s="141">
        <v>0</v>
      </c>
      <c r="G383" s="141">
        <v>0</v>
      </c>
      <c r="H383" s="141">
        <v>0</v>
      </c>
      <c r="I383" s="141">
        <v>0</v>
      </c>
      <c r="J383" s="141">
        <v>0</v>
      </c>
      <c r="K383" s="141">
        <v>0</v>
      </c>
      <c r="L383" s="141">
        <v>0</v>
      </c>
      <c r="M383" s="141">
        <v>0</v>
      </c>
      <c r="N383" s="141">
        <v>0</v>
      </c>
      <c r="O383" s="141">
        <v>0</v>
      </c>
      <c r="P383" s="141">
        <v>0</v>
      </c>
    </row>
    <row r="384" spans="1:16" ht="12.75">
      <c r="A384" s="141">
        <v>11</v>
      </c>
      <c r="B384" s="141">
        <v>1999</v>
      </c>
      <c r="C384" s="141" t="s">
        <v>544</v>
      </c>
      <c r="D384" s="141">
        <v>0</v>
      </c>
      <c r="E384" s="141">
        <v>0</v>
      </c>
      <c r="F384" s="141">
        <v>0</v>
      </c>
      <c r="G384" s="141">
        <v>0</v>
      </c>
      <c r="H384" s="141">
        <v>0</v>
      </c>
      <c r="I384" s="141">
        <v>0</v>
      </c>
      <c r="J384" s="141">
        <v>0</v>
      </c>
      <c r="K384" s="141">
        <v>0</v>
      </c>
      <c r="L384" s="141">
        <v>0</v>
      </c>
      <c r="M384" s="141">
        <v>0</v>
      </c>
      <c r="N384" s="141">
        <v>0</v>
      </c>
      <c r="O384" s="141">
        <v>0</v>
      </c>
      <c r="P384" s="141">
        <v>0</v>
      </c>
    </row>
    <row r="385" spans="1:16" ht="12.75">
      <c r="A385" s="141">
        <v>10</v>
      </c>
      <c r="B385" s="141">
        <v>1999</v>
      </c>
      <c r="C385" s="141" t="s">
        <v>545</v>
      </c>
      <c r="D385" s="141">
        <v>0</v>
      </c>
      <c r="E385" s="141">
        <v>0</v>
      </c>
      <c r="F385" s="141">
        <v>0</v>
      </c>
      <c r="G385" s="141">
        <v>0</v>
      </c>
      <c r="H385" s="141">
        <v>0</v>
      </c>
      <c r="I385" s="141">
        <v>0</v>
      </c>
      <c r="J385" s="141">
        <v>0</v>
      </c>
      <c r="K385" s="141">
        <v>0</v>
      </c>
      <c r="L385" s="141">
        <v>0</v>
      </c>
      <c r="M385" s="141">
        <v>0</v>
      </c>
      <c r="N385" s="141">
        <v>0</v>
      </c>
      <c r="O385" s="141">
        <v>0</v>
      </c>
      <c r="P385" s="141">
        <v>0</v>
      </c>
    </row>
    <row r="386" spans="1:16" ht="12.75">
      <c r="A386" s="141">
        <v>10</v>
      </c>
      <c r="B386" s="141">
        <v>1999</v>
      </c>
      <c r="C386" s="141" t="s">
        <v>546</v>
      </c>
      <c r="D386" s="141">
        <v>0</v>
      </c>
      <c r="E386" s="141">
        <v>0</v>
      </c>
      <c r="F386" s="141">
        <v>0</v>
      </c>
      <c r="G386" s="141">
        <v>0</v>
      </c>
      <c r="H386" s="141">
        <v>0</v>
      </c>
      <c r="I386" s="141">
        <v>0</v>
      </c>
      <c r="J386" s="141">
        <v>0</v>
      </c>
      <c r="K386" s="141">
        <v>0</v>
      </c>
      <c r="L386" s="141">
        <v>0</v>
      </c>
      <c r="M386" s="141">
        <v>0</v>
      </c>
      <c r="N386" s="141">
        <v>0</v>
      </c>
      <c r="O386" s="141">
        <v>0</v>
      </c>
      <c r="P386" s="141">
        <v>0</v>
      </c>
    </row>
    <row r="387" spans="1:16" ht="12.75">
      <c r="A387" s="141">
        <v>12</v>
      </c>
      <c r="B387" s="141">
        <v>1999</v>
      </c>
      <c r="C387" s="141" t="s">
        <v>547</v>
      </c>
      <c r="D387" s="141">
        <v>0</v>
      </c>
      <c r="E387" s="141">
        <v>0</v>
      </c>
      <c r="F387" s="141">
        <v>0</v>
      </c>
      <c r="G387" s="141">
        <v>0</v>
      </c>
      <c r="H387" s="141">
        <v>0</v>
      </c>
      <c r="I387" s="141">
        <v>0</v>
      </c>
      <c r="J387" s="141">
        <v>0</v>
      </c>
      <c r="K387" s="141">
        <v>0</v>
      </c>
      <c r="L387" s="141">
        <v>0</v>
      </c>
      <c r="M387" s="141">
        <v>0</v>
      </c>
      <c r="N387" s="141">
        <v>0</v>
      </c>
      <c r="O387" s="141">
        <v>0</v>
      </c>
      <c r="P387" s="141">
        <v>0</v>
      </c>
    </row>
    <row r="388" spans="1:16" ht="12.75">
      <c r="A388" s="141">
        <v>10</v>
      </c>
      <c r="B388" s="141">
        <v>1999</v>
      </c>
      <c r="C388" s="141" t="s">
        <v>548</v>
      </c>
      <c r="D388" s="141">
        <v>0</v>
      </c>
      <c r="E388" s="141">
        <v>0</v>
      </c>
      <c r="F388" s="141">
        <v>0</v>
      </c>
      <c r="G388" s="141">
        <v>0</v>
      </c>
      <c r="H388" s="141">
        <v>0</v>
      </c>
      <c r="I388" s="141">
        <v>0</v>
      </c>
      <c r="J388" s="141">
        <v>0</v>
      </c>
      <c r="K388" s="141">
        <v>0</v>
      </c>
      <c r="L388" s="141">
        <v>0</v>
      </c>
      <c r="M388" s="141">
        <v>0</v>
      </c>
      <c r="N388" s="141">
        <v>0</v>
      </c>
      <c r="O388" s="141">
        <v>0</v>
      </c>
      <c r="P388" s="141">
        <v>0</v>
      </c>
    </row>
    <row r="389" spans="1:16" ht="12.75">
      <c r="A389" s="141">
        <v>10</v>
      </c>
      <c r="B389" s="141">
        <v>1999</v>
      </c>
      <c r="C389" s="141" t="s">
        <v>451</v>
      </c>
      <c r="D389" s="141">
        <v>0</v>
      </c>
      <c r="E389" s="141">
        <v>0</v>
      </c>
      <c r="F389" s="141">
        <v>0</v>
      </c>
      <c r="G389" s="141">
        <v>0</v>
      </c>
      <c r="H389" s="141">
        <v>0</v>
      </c>
      <c r="I389" s="141">
        <v>0</v>
      </c>
      <c r="J389" s="141">
        <v>0</v>
      </c>
      <c r="K389" s="141">
        <v>0</v>
      </c>
      <c r="L389" s="141">
        <v>0</v>
      </c>
      <c r="M389" s="141">
        <v>0</v>
      </c>
      <c r="N389" s="141">
        <v>0</v>
      </c>
      <c r="O389" s="141">
        <v>0</v>
      </c>
      <c r="P389" s="141">
        <v>0</v>
      </c>
    </row>
    <row r="390" spans="1:16" ht="12.75">
      <c r="A390" s="141">
        <v>10</v>
      </c>
      <c r="B390" s="141">
        <v>1999</v>
      </c>
      <c r="C390" s="141" t="s">
        <v>452</v>
      </c>
      <c r="D390" s="141">
        <v>0</v>
      </c>
      <c r="E390" s="141">
        <v>0</v>
      </c>
      <c r="F390" s="141">
        <v>0</v>
      </c>
      <c r="G390" s="141">
        <v>0</v>
      </c>
      <c r="H390" s="141">
        <v>0</v>
      </c>
      <c r="I390" s="141">
        <v>0</v>
      </c>
      <c r="J390" s="141">
        <v>0</v>
      </c>
      <c r="K390" s="141">
        <v>0</v>
      </c>
      <c r="L390" s="141">
        <v>0</v>
      </c>
      <c r="M390" s="141">
        <v>0</v>
      </c>
      <c r="N390" s="141">
        <v>0</v>
      </c>
      <c r="O390" s="141">
        <v>0</v>
      </c>
      <c r="P390" s="141">
        <v>0</v>
      </c>
    </row>
    <row r="391" spans="1:16" ht="12.75">
      <c r="A391" s="141">
        <v>10</v>
      </c>
      <c r="B391" s="141">
        <v>1999</v>
      </c>
      <c r="C391" s="141" t="s">
        <v>453</v>
      </c>
      <c r="D391" s="141">
        <v>0</v>
      </c>
      <c r="E391" s="141">
        <v>0</v>
      </c>
      <c r="F391" s="141">
        <v>0</v>
      </c>
      <c r="G391" s="141">
        <v>0</v>
      </c>
      <c r="H391" s="141">
        <v>0</v>
      </c>
      <c r="I391" s="141">
        <v>0</v>
      </c>
      <c r="J391" s="141">
        <v>0</v>
      </c>
      <c r="K391" s="141">
        <v>0</v>
      </c>
      <c r="L391" s="141">
        <v>0</v>
      </c>
      <c r="M391" s="141">
        <v>0</v>
      </c>
      <c r="N391" s="141">
        <v>0</v>
      </c>
      <c r="O391" s="141">
        <v>0</v>
      </c>
      <c r="P391" s="141">
        <v>0</v>
      </c>
    </row>
    <row r="392" spans="1:16" ht="12.75">
      <c r="A392" s="141">
        <v>10</v>
      </c>
      <c r="B392" s="141">
        <v>1999</v>
      </c>
      <c r="C392" s="141" t="s">
        <v>454</v>
      </c>
      <c r="D392" s="141">
        <v>0</v>
      </c>
      <c r="E392" s="141">
        <v>0</v>
      </c>
      <c r="F392" s="141">
        <v>0</v>
      </c>
      <c r="G392" s="141">
        <v>0</v>
      </c>
      <c r="H392" s="141">
        <v>0</v>
      </c>
      <c r="I392" s="141">
        <v>0</v>
      </c>
      <c r="J392" s="141">
        <v>0</v>
      </c>
      <c r="K392" s="141">
        <v>0</v>
      </c>
      <c r="L392" s="141">
        <v>0</v>
      </c>
      <c r="M392" s="141">
        <v>0</v>
      </c>
      <c r="N392" s="141">
        <v>0</v>
      </c>
      <c r="O392" s="141">
        <v>0</v>
      </c>
      <c r="P392" s="141">
        <v>0</v>
      </c>
    </row>
    <row r="393" spans="1:16" ht="12.75">
      <c r="A393" s="141">
        <v>10</v>
      </c>
      <c r="B393" s="141">
        <v>1999</v>
      </c>
      <c r="C393" s="141" t="s">
        <v>455</v>
      </c>
      <c r="D393" s="141">
        <v>0</v>
      </c>
      <c r="E393" s="141">
        <v>0</v>
      </c>
      <c r="F393" s="141">
        <v>0</v>
      </c>
      <c r="G393" s="141">
        <v>0</v>
      </c>
      <c r="H393" s="141">
        <v>0</v>
      </c>
      <c r="I393" s="141">
        <v>0</v>
      </c>
      <c r="J393" s="141">
        <v>0</v>
      </c>
      <c r="K393" s="141">
        <v>0</v>
      </c>
      <c r="L393" s="141">
        <v>0</v>
      </c>
      <c r="M393" s="141">
        <v>0</v>
      </c>
      <c r="N393" s="141">
        <v>0</v>
      </c>
      <c r="O393" s="141">
        <v>0</v>
      </c>
      <c r="P393" s="141">
        <v>0</v>
      </c>
    </row>
    <row r="394" spans="1:16" ht="12.75">
      <c r="A394" s="141">
        <v>10</v>
      </c>
      <c r="B394" s="141">
        <v>1999</v>
      </c>
      <c r="C394" s="141" t="s">
        <v>456</v>
      </c>
      <c r="D394" s="141">
        <v>0</v>
      </c>
      <c r="E394" s="141">
        <v>0</v>
      </c>
      <c r="F394" s="141">
        <v>0</v>
      </c>
      <c r="G394" s="141">
        <v>0</v>
      </c>
      <c r="H394" s="141">
        <v>0</v>
      </c>
      <c r="I394" s="141">
        <v>0</v>
      </c>
      <c r="J394" s="141">
        <v>0</v>
      </c>
      <c r="K394" s="141">
        <v>0</v>
      </c>
      <c r="L394" s="141">
        <v>0</v>
      </c>
      <c r="M394" s="141">
        <v>0</v>
      </c>
      <c r="N394" s="141">
        <v>0</v>
      </c>
      <c r="O394" s="141">
        <v>0</v>
      </c>
      <c r="P394" s="141">
        <v>0</v>
      </c>
    </row>
    <row r="395" spans="1:16" ht="12.75">
      <c r="A395" s="141">
        <v>10</v>
      </c>
      <c r="B395" s="141">
        <v>1999</v>
      </c>
      <c r="C395" s="141" t="s">
        <v>457</v>
      </c>
      <c r="D395" s="141">
        <v>0</v>
      </c>
      <c r="E395" s="141">
        <v>0</v>
      </c>
      <c r="F395" s="141">
        <v>0</v>
      </c>
      <c r="G395" s="141">
        <v>0</v>
      </c>
      <c r="H395" s="141">
        <v>0</v>
      </c>
      <c r="I395" s="141">
        <v>0</v>
      </c>
      <c r="J395" s="141">
        <v>0</v>
      </c>
      <c r="K395" s="141">
        <v>0</v>
      </c>
      <c r="L395" s="141">
        <v>0</v>
      </c>
      <c r="M395" s="141">
        <v>0</v>
      </c>
      <c r="N395" s="141">
        <v>0</v>
      </c>
      <c r="O395" s="141">
        <v>0</v>
      </c>
      <c r="P395" s="141">
        <v>0</v>
      </c>
    </row>
    <row r="396" spans="1:16" ht="12.75">
      <c r="A396" s="141">
        <v>10</v>
      </c>
      <c r="B396" s="141">
        <v>1999</v>
      </c>
      <c r="C396" s="141" t="s">
        <v>458</v>
      </c>
      <c r="D396" s="141">
        <v>0</v>
      </c>
      <c r="E396" s="141">
        <v>0</v>
      </c>
      <c r="F396" s="141">
        <v>0</v>
      </c>
      <c r="G396" s="141">
        <v>0</v>
      </c>
      <c r="H396" s="141">
        <v>0</v>
      </c>
      <c r="I396" s="141">
        <v>0</v>
      </c>
      <c r="J396" s="141">
        <v>0</v>
      </c>
      <c r="K396" s="141">
        <v>0</v>
      </c>
      <c r="L396" s="141">
        <v>0</v>
      </c>
      <c r="M396" s="141">
        <v>0</v>
      </c>
      <c r="N396" s="141">
        <v>0</v>
      </c>
      <c r="O396" s="141">
        <v>0</v>
      </c>
      <c r="P396" s="141">
        <v>0</v>
      </c>
    </row>
    <row r="397" spans="1:16" ht="12.75">
      <c r="A397" s="141">
        <v>10</v>
      </c>
      <c r="B397" s="141">
        <v>1999</v>
      </c>
      <c r="C397" s="141" t="s">
        <v>459</v>
      </c>
      <c r="D397" s="141">
        <v>0</v>
      </c>
      <c r="E397" s="141">
        <v>0</v>
      </c>
      <c r="F397" s="141">
        <v>0</v>
      </c>
      <c r="G397" s="141">
        <v>0</v>
      </c>
      <c r="H397" s="141">
        <v>0</v>
      </c>
      <c r="I397" s="141">
        <v>0</v>
      </c>
      <c r="J397" s="141">
        <v>0</v>
      </c>
      <c r="K397" s="141">
        <v>0</v>
      </c>
      <c r="L397" s="141">
        <v>0</v>
      </c>
      <c r="M397" s="141">
        <v>0</v>
      </c>
      <c r="N397" s="141">
        <v>0</v>
      </c>
      <c r="O397" s="141">
        <v>0</v>
      </c>
      <c r="P397" s="141">
        <v>0</v>
      </c>
    </row>
    <row r="398" spans="1:16" ht="12.75">
      <c r="A398" s="141">
        <v>11</v>
      </c>
      <c r="B398" s="141">
        <v>1999</v>
      </c>
      <c r="C398" s="141" t="s">
        <v>460</v>
      </c>
      <c r="D398" s="141">
        <v>0</v>
      </c>
      <c r="E398" s="141">
        <v>0</v>
      </c>
      <c r="F398" s="141">
        <v>0</v>
      </c>
      <c r="G398" s="141">
        <v>0</v>
      </c>
      <c r="H398" s="141">
        <v>0</v>
      </c>
      <c r="I398" s="141">
        <v>0</v>
      </c>
      <c r="J398" s="141">
        <v>0</v>
      </c>
      <c r="K398" s="141">
        <v>0</v>
      </c>
      <c r="L398" s="141">
        <v>0</v>
      </c>
      <c r="M398" s="141">
        <v>0</v>
      </c>
      <c r="N398" s="141">
        <v>0</v>
      </c>
      <c r="O398" s="141">
        <v>0</v>
      </c>
      <c r="P398" s="141">
        <v>0</v>
      </c>
    </row>
    <row r="399" spans="1:16" ht="12.75">
      <c r="A399" s="141">
        <v>10</v>
      </c>
      <c r="B399" s="141">
        <v>1999</v>
      </c>
      <c r="C399" s="141" t="s">
        <v>461</v>
      </c>
      <c r="D399" s="141">
        <v>0</v>
      </c>
      <c r="E399" s="141">
        <v>0</v>
      </c>
      <c r="F399" s="141">
        <v>0</v>
      </c>
      <c r="G399" s="141">
        <v>0</v>
      </c>
      <c r="H399" s="141">
        <v>0</v>
      </c>
      <c r="I399" s="141">
        <v>0</v>
      </c>
      <c r="J399" s="141">
        <v>0</v>
      </c>
      <c r="K399" s="141">
        <v>0</v>
      </c>
      <c r="L399" s="141">
        <v>0</v>
      </c>
      <c r="M399" s="141">
        <v>0</v>
      </c>
      <c r="N399" s="141">
        <v>0</v>
      </c>
      <c r="O399" s="141">
        <v>0</v>
      </c>
      <c r="P399" s="141">
        <v>0</v>
      </c>
    </row>
    <row r="400" spans="1:16" ht="12.75">
      <c r="A400" s="141">
        <v>12</v>
      </c>
      <c r="B400" s="141">
        <v>1999</v>
      </c>
      <c r="C400" s="141" t="s">
        <v>462</v>
      </c>
      <c r="D400" s="141">
        <v>0</v>
      </c>
      <c r="E400" s="141">
        <v>0</v>
      </c>
      <c r="F400" s="141">
        <v>0</v>
      </c>
      <c r="G400" s="141">
        <v>0</v>
      </c>
      <c r="H400" s="141">
        <v>0</v>
      </c>
      <c r="I400" s="141">
        <v>0</v>
      </c>
      <c r="J400" s="141">
        <v>0</v>
      </c>
      <c r="K400" s="141">
        <v>0</v>
      </c>
      <c r="L400" s="141">
        <v>0</v>
      </c>
      <c r="M400" s="141">
        <v>0</v>
      </c>
      <c r="N400" s="141">
        <v>0</v>
      </c>
      <c r="O400" s="141">
        <v>0</v>
      </c>
      <c r="P400" s="141">
        <v>0</v>
      </c>
    </row>
    <row r="401" spans="1:16" ht="12.75">
      <c r="A401" s="141">
        <v>10</v>
      </c>
      <c r="B401" s="141">
        <v>1999</v>
      </c>
      <c r="C401" s="141" t="s">
        <v>463</v>
      </c>
      <c r="D401" s="141">
        <v>0</v>
      </c>
      <c r="E401" s="141">
        <v>0</v>
      </c>
      <c r="F401" s="141">
        <v>0</v>
      </c>
      <c r="G401" s="141">
        <v>0</v>
      </c>
      <c r="H401" s="141">
        <v>0</v>
      </c>
      <c r="I401" s="141">
        <v>0</v>
      </c>
      <c r="J401" s="141">
        <v>0</v>
      </c>
      <c r="K401" s="141">
        <v>0</v>
      </c>
      <c r="L401" s="141">
        <v>0</v>
      </c>
      <c r="M401" s="141">
        <v>0</v>
      </c>
      <c r="N401" s="141">
        <v>0</v>
      </c>
      <c r="O401" s="141">
        <v>0</v>
      </c>
      <c r="P401" s="141">
        <v>0</v>
      </c>
    </row>
    <row r="402" spans="1:16" ht="12.75">
      <c r="A402" s="141">
        <v>10</v>
      </c>
      <c r="B402" s="141">
        <v>1999</v>
      </c>
      <c r="C402" s="141" t="s">
        <v>464</v>
      </c>
      <c r="D402" s="141">
        <v>0</v>
      </c>
      <c r="E402" s="141">
        <v>0</v>
      </c>
      <c r="F402" s="141">
        <v>0</v>
      </c>
      <c r="G402" s="141">
        <v>0</v>
      </c>
      <c r="H402" s="141">
        <v>0</v>
      </c>
      <c r="I402" s="141">
        <v>0</v>
      </c>
      <c r="J402" s="141">
        <v>0</v>
      </c>
      <c r="K402" s="141">
        <v>0</v>
      </c>
      <c r="L402" s="141">
        <v>0</v>
      </c>
      <c r="M402" s="141">
        <v>0</v>
      </c>
      <c r="N402" s="141">
        <v>0</v>
      </c>
      <c r="O402" s="141">
        <v>0</v>
      </c>
      <c r="P402" s="141">
        <v>0</v>
      </c>
    </row>
    <row r="403" spans="1:16" ht="12.75">
      <c r="A403" s="141">
        <v>10</v>
      </c>
      <c r="B403" s="141">
        <v>1999</v>
      </c>
      <c r="C403" s="141" t="s">
        <v>465</v>
      </c>
      <c r="D403" s="141">
        <v>0</v>
      </c>
      <c r="E403" s="141">
        <v>0</v>
      </c>
      <c r="F403" s="141">
        <v>0</v>
      </c>
      <c r="G403" s="141">
        <v>0</v>
      </c>
      <c r="H403" s="141">
        <v>0</v>
      </c>
      <c r="I403" s="141">
        <v>0</v>
      </c>
      <c r="J403" s="141">
        <v>0</v>
      </c>
      <c r="K403" s="141">
        <v>0</v>
      </c>
      <c r="L403" s="141">
        <v>0</v>
      </c>
      <c r="M403" s="141">
        <v>0</v>
      </c>
      <c r="N403" s="141">
        <v>0</v>
      </c>
      <c r="O403" s="141">
        <v>0</v>
      </c>
      <c r="P403" s="141">
        <v>0</v>
      </c>
    </row>
    <row r="404" spans="1:16" ht="12.75">
      <c r="A404" s="141">
        <v>10</v>
      </c>
      <c r="B404" s="141">
        <v>1999</v>
      </c>
      <c r="C404" s="141" t="s">
        <v>466</v>
      </c>
      <c r="D404" s="141">
        <v>0</v>
      </c>
      <c r="E404" s="141">
        <v>0</v>
      </c>
      <c r="F404" s="141">
        <v>0</v>
      </c>
      <c r="G404" s="141">
        <v>0</v>
      </c>
      <c r="H404" s="141">
        <v>0</v>
      </c>
      <c r="I404" s="141">
        <v>0</v>
      </c>
      <c r="J404" s="141">
        <v>0</v>
      </c>
      <c r="K404" s="141">
        <v>0</v>
      </c>
      <c r="L404" s="141">
        <v>0</v>
      </c>
      <c r="M404" s="141">
        <v>0</v>
      </c>
      <c r="N404" s="141">
        <v>0</v>
      </c>
      <c r="O404" s="141">
        <v>0</v>
      </c>
      <c r="P404" s="141">
        <v>0</v>
      </c>
    </row>
    <row r="405" spans="1:16" ht="12.75">
      <c r="A405" s="141">
        <v>10</v>
      </c>
      <c r="B405" s="141">
        <v>1999</v>
      </c>
      <c r="C405" s="141" t="s">
        <v>467</v>
      </c>
      <c r="D405" s="141">
        <v>0</v>
      </c>
      <c r="E405" s="141">
        <v>0</v>
      </c>
      <c r="F405" s="141">
        <v>0</v>
      </c>
      <c r="G405" s="141">
        <v>0</v>
      </c>
      <c r="H405" s="141">
        <v>0</v>
      </c>
      <c r="I405" s="141">
        <v>0</v>
      </c>
      <c r="J405" s="141">
        <v>0</v>
      </c>
      <c r="K405" s="141">
        <v>0</v>
      </c>
      <c r="L405" s="141">
        <v>0</v>
      </c>
      <c r="M405" s="141">
        <v>0</v>
      </c>
      <c r="N405" s="141">
        <v>0</v>
      </c>
      <c r="O405" s="141">
        <v>0</v>
      </c>
      <c r="P405" s="141">
        <v>0</v>
      </c>
    </row>
    <row r="406" spans="1:16" ht="12.75">
      <c r="A406" s="141">
        <v>10</v>
      </c>
      <c r="B406" s="141">
        <v>1999</v>
      </c>
      <c r="C406" s="141" t="s">
        <v>468</v>
      </c>
      <c r="D406" s="141">
        <v>0</v>
      </c>
      <c r="E406" s="141">
        <v>0</v>
      </c>
      <c r="F406" s="141">
        <v>0</v>
      </c>
      <c r="G406" s="141">
        <v>0</v>
      </c>
      <c r="H406" s="141">
        <v>0</v>
      </c>
      <c r="I406" s="141">
        <v>0</v>
      </c>
      <c r="J406" s="141">
        <v>0</v>
      </c>
      <c r="K406" s="141">
        <v>0</v>
      </c>
      <c r="L406" s="141">
        <v>0</v>
      </c>
      <c r="M406" s="141">
        <v>0</v>
      </c>
      <c r="N406" s="141">
        <v>0</v>
      </c>
      <c r="O406" s="141">
        <v>0</v>
      </c>
      <c r="P406" s="141">
        <v>0</v>
      </c>
    </row>
    <row r="407" spans="1:16" ht="12.75">
      <c r="A407" s="141">
        <v>10</v>
      </c>
      <c r="B407" s="141">
        <v>1999</v>
      </c>
      <c r="C407" s="141" t="s">
        <v>469</v>
      </c>
      <c r="D407" s="141">
        <v>0</v>
      </c>
      <c r="E407" s="141">
        <v>0</v>
      </c>
      <c r="F407" s="141">
        <v>0</v>
      </c>
      <c r="G407" s="141">
        <v>0</v>
      </c>
      <c r="H407" s="141">
        <v>0</v>
      </c>
      <c r="I407" s="141">
        <v>0</v>
      </c>
      <c r="J407" s="141">
        <v>0</v>
      </c>
      <c r="K407" s="141">
        <v>0</v>
      </c>
      <c r="L407" s="141">
        <v>0</v>
      </c>
      <c r="M407" s="141">
        <v>0</v>
      </c>
      <c r="N407" s="141">
        <v>0</v>
      </c>
      <c r="O407" s="141">
        <v>0</v>
      </c>
      <c r="P407" s="141">
        <v>0</v>
      </c>
    </row>
    <row r="408" spans="1:16" ht="12.75">
      <c r="A408" s="141">
        <v>10</v>
      </c>
      <c r="B408" s="141">
        <v>1999</v>
      </c>
      <c r="C408" s="141" t="s">
        <v>470</v>
      </c>
      <c r="D408" s="141">
        <v>0</v>
      </c>
      <c r="E408" s="141">
        <v>0</v>
      </c>
      <c r="F408" s="141">
        <v>0</v>
      </c>
      <c r="G408" s="141">
        <v>0</v>
      </c>
      <c r="H408" s="141">
        <v>0</v>
      </c>
      <c r="I408" s="141">
        <v>0</v>
      </c>
      <c r="J408" s="141">
        <v>0</v>
      </c>
      <c r="K408" s="141">
        <v>0</v>
      </c>
      <c r="L408" s="141">
        <v>0</v>
      </c>
      <c r="M408" s="141">
        <v>0</v>
      </c>
      <c r="N408" s="141">
        <v>0</v>
      </c>
      <c r="O408" s="141">
        <v>0</v>
      </c>
      <c r="P408" s="141">
        <v>0</v>
      </c>
    </row>
    <row r="409" spans="1:16" ht="12.75">
      <c r="A409" s="141">
        <v>10</v>
      </c>
      <c r="B409" s="141">
        <v>1999</v>
      </c>
      <c r="C409" s="141" t="s">
        <v>471</v>
      </c>
      <c r="D409" s="141">
        <v>0</v>
      </c>
      <c r="E409" s="141">
        <v>0</v>
      </c>
      <c r="F409" s="141">
        <v>0</v>
      </c>
      <c r="G409" s="141">
        <v>0</v>
      </c>
      <c r="H409" s="141">
        <v>0</v>
      </c>
      <c r="I409" s="141">
        <v>0</v>
      </c>
      <c r="J409" s="141">
        <v>0</v>
      </c>
      <c r="K409" s="141">
        <v>0</v>
      </c>
      <c r="L409" s="141">
        <v>0</v>
      </c>
      <c r="M409" s="141">
        <v>0</v>
      </c>
      <c r="N409" s="141">
        <v>0</v>
      </c>
      <c r="O409" s="141">
        <v>0</v>
      </c>
      <c r="P409" s="141">
        <v>0</v>
      </c>
    </row>
    <row r="410" spans="1:16" ht="12.75">
      <c r="A410" s="141">
        <v>10</v>
      </c>
      <c r="B410" s="141">
        <v>1999</v>
      </c>
      <c r="C410" s="141" t="s">
        <v>472</v>
      </c>
      <c r="D410" s="141">
        <v>0</v>
      </c>
      <c r="E410" s="141">
        <v>0</v>
      </c>
      <c r="F410" s="141">
        <v>0</v>
      </c>
      <c r="G410" s="141">
        <v>0</v>
      </c>
      <c r="H410" s="141">
        <v>0</v>
      </c>
      <c r="I410" s="141">
        <v>0</v>
      </c>
      <c r="J410" s="141">
        <v>0</v>
      </c>
      <c r="K410" s="141">
        <v>0</v>
      </c>
      <c r="L410" s="141">
        <v>0</v>
      </c>
      <c r="M410" s="141">
        <v>0</v>
      </c>
      <c r="N410" s="141">
        <v>0</v>
      </c>
      <c r="O410" s="141">
        <v>0</v>
      </c>
      <c r="P410" s="141">
        <v>0</v>
      </c>
    </row>
    <row r="411" spans="1:16" ht="12.75">
      <c r="A411" s="141">
        <v>10</v>
      </c>
      <c r="B411" s="141">
        <v>1999</v>
      </c>
      <c r="C411" s="141" t="s">
        <v>473</v>
      </c>
      <c r="D411" s="141">
        <v>0</v>
      </c>
      <c r="E411" s="141">
        <v>0</v>
      </c>
      <c r="F411" s="141">
        <v>0</v>
      </c>
      <c r="G411" s="141">
        <v>0</v>
      </c>
      <c r="H411" s="141">
        <v>0</v>
      </c>
      <c r="I411" s="141">
        <v>0</v>
      </c>
      <c r="J411" s="141">
        <v>0</v>
      </c>
      <c r="K411" s="141">
        <v>0</v>
      </c>
      <c r="L411" s="141">
        <v>0</v>
      </c>
      <c r="M411" s="141">
        <v>0</v>
      </c>
      <c r="N411" s="141">
        <v>0</v>
      </c>
      <c r="O411" s="141">
        <v>0</v>
      </c>
      <c r="P411" s="141">
        <v>0</v>
      </c>
    </row>
    <row r="412" spans="1:16" ht="12.75">
      <c r="A412" s="141">
        <v>10</v>
      </c>
      <c r="B412" s="141">
        <v>1999</v>
      </c>
      <c r="C412" s="141" t="s">
        <v>474</v>
      </c>
      <c r="D412" s="141">
        <v>0</v>
      </c>
      <c r="E412" s="141">
        <v>0</v>
      </c>
      <c r="F412" s="141">
        <v>0</v>
      </c>
      <c r="G412" s="141">
        <v>0</v>
      </c>
      <c r="H412" s="141">
        <v>0</v>
      </c>
      <c r="I412" s="141">
        <v>0</v>
      </c>
      <c r="J412" s="141">
        <v>0</v>
      </c>
      <c r="K412" s="141">
        <v>0</v>
      </c>
      <c r="L412" s="141">
        <v>0</v>
      </c>
      <c r="M412" s="141">
        <v>0</v>
      </c>
      <c r="N412" s="141">
        <v>0</v>
      </c>
      <c r="O412" s="141">
        <v>0</v>
      </c>
      <c r="P412" s="141">
        <v>0</v>
      </c>
    </row>
    <row r="413" spans="1:16" ht="12.75">
      <c r="A413" s="141">
        <v>10</v>
      </c>
      <c r="B413" s="141">
        <v>1999</v>
      </c>
      <c r="C413" s="141" t="s">
        <v>475</v>
      </c>
      <c r="D413" s="141">
        <v>0</v>
      </c>
      <c r="E413" s="141">
        <v>0</v>
      </c>
      <c r="F413" s="141">
        <v>0</v>
      </c>
      <c r="G413" s="141">
        <v>0</v>
      </c>
      <c r="H413" s="141">
        <v>0</v>
      </c>
      <c r="I413" s="141">
        <v>0</v>
      </c>
      <c r="J413" s="141">
        <v>0</v>
      </c>
      <c r="K413" s="141">
        <v>0</v>
      </c>
      <c r="L413" s="141">
        <v>0</v>
      </c>
      <c r="M413" s="141">
        <v>0</v>
      </c>
      <c r="N413" s="141">
        <v>0</v>
      </c>
      <c r="O413" s="141">
        <v>0</v>
      </c>
      <c r="P413" s="141">
        <v>0</v>
      </c>
    </row>
    <row r="414" spans="1:16" ht="12.75">
      <c r="A414" s="141">
        <v>12</v>
      </c>
      <c r="B414" s="141">
        <v>1999</v>
      </c>
      <c r="C414" s="141" t="s">
        <v>476</v>
      </c>
      <c r="D414" s="141">
        <v>0</v>
      </c>
      <c r="E414" s="141">
        <v>0</v>
      </c>
      <c r="F414" s="141">
        <v>0</v>
      </c>
      <c r="G414" s="141">
        <v>0</v>
      </c>
      <c r="H414" s="141">
        <v>0</v>
      </c>
      <c r="I414" s="141">
        <v>0</v>
      </c>
      <c r="J414" s="141">
        <v>0</v>
      </c>
      <c r="K414" s="141">
        <v>0</v>
      </c>
      <c r="L414" s="141">
        <v>0</v>
      </c>
      <c r="M414" s="141">
        <v>0</v>
      </c>
      <c r="N414" s="141">
        <v>0</v>
      </c>
      <c r="O414" s="141">
        <v>0</v>
      </c>
      <c r="P414" s="141">
        <v>0</v>
      </c>
    </row>
    <row r="415" spans="1:16" ht="12.75">
      <c r="A415" s="141">
        <v>10</v>
      </c>
      <c r="B415" s="141">
        <v>1999</v>
      </c>
      <c r="C415" s="141" t="s">
        <v>477</v>
      </c>
      <c r="D415" s="141">
        <v>0</v>
      </c>
      <c r="E415" s="141">
        <v>0</v>
      </c>
      <c r="F415" s="141">
        <v>0</v>
      </c>
      <c r="G415" s="141">
        <v>0</v>
      </c>
      <c r="H415" s="141">
        <v>0</v>
      </c>
      <c r="I415" s="141">
        <v>0</v>
      </c>
      <c r="J415" s="141">
        <v>0</v>
      </c>
      <c r="K415" s="141">
        <v>0</v>
      </c>
      <c r="L415" s="141">
        <v>0</v>
      </c>
      <c r="M415" s="141">
        <v>0</v>
      </c>
      <c r="N415" s="141">
        <v>0</v>
      </c>
      <c r="O415" s="141">
        <v>0</v>
      </c>
      <c r="P415" s="141">
        <v>0</v>
      </c>
    </row>
    <row r="416" spans="1:16" ht="12.75">
      <c r="A416" s="141">
        <v>10</v>
      </c>
      <c r="B416" s="141">
        <v>1999</v>
      </c>
      <c r="C416" s="141" t="s">
        <v>478</v>
      </c>
      <c r="D416" s="141">
        <v>0</v>
      </c>
      <c r="E416" s="141">
        <v>0</v>
      </c>
      <c r="F416" s="141">
        <v>0</v>
      </c>
      <c r="G416" s="141">
        <v>0</v>
      </c>
      <c r="H416" s="141">
        <v>0</v>
      </c>
      <c r="I416" s="141">
        <v>0</v>
      </c>
      <c r="J416" s="141">
        <v>0</v>
      </c>
      <c r="K416" s="141">
        <v>0</v>
      </c>
      <c r="L416" s="141">
        <v>0</v>
      </c>
      <c r="M416" s="141">
        <v>0</v>
      </c>
      <c r="N416" s="141">
        <v>0</v>
      </c>
      <c r="O416" s="141">
        <v>0</v>
      </c>
      <c r="P416" s="141">
        <v>0</v>
      </c>
    </row>
    <row r="417" spans="1:16" ht="12.75">
      <c r="A417" s="141">
        <v>10</v>
      </c>
      <c r="B417" s="141">
        <v>1999</v>
      </c>
      <c r="C417" s="141" t="s">
        <v>479</v>
      </c>
      <c r="D417" s="141">
        <v>0</v>
      </c>
      <c r="E417" s="141">
        <v>0</v>
      </c>
      <c r="F417" s="141">
        <v>0</v>
      </c>
      <c r="G417" s="141">
        <v>0</v>
      </c>
      <c r="H417" s="141">
        <v>0</v>
      </c>
      <c r="I417" s="141">
        <v>0</v>
      </c>
      <c r="J417" s="141">
        <v>0</v>
      </c>
      <c r="K417" s="141">
        <v>0</v>
      </c>
      <c r="L417" s="141">
        <v>0</v>
      </c>
      <c r="M417" s="141">
        <v>0</v>
      </c>
      <c r="N417" s="141">
        <v>0</v>
      </c>
      <c r="O417" s="141">
        <v>0</v>
      </c>
      <c r="P417" s="141">
        <v>0</v>
      </c>
    </row>
    <row r="418" spans="1:16" ht="12.75">
      <c r="A418" s="141">
        <v>10</v>
      </c>
      <c r="B418" s="141">
        <v>1999</v>
      </c>
      <c r="C418" s="141" t="s">
        <v>480</v>
      </c>
      <c r="D418" s="141">
        <v>0</v>
      </c>
      <c r="E418" s="141">
        <v>0</v>
      </c>
      <c r="F418" s="141">
        <v>0</v>
      </c>
      <c r="G418" s="141">
        <v>0</v>
      </c>
      <c r="H418" s="141">
        <v>0</v>
      </c>
      <c r="I418" s="141">
        <v>0</v>
      </c>
      <c r="J418" s="141">
        <v>0</v>
      </c>
      <c r="K418" s="141">
        <v>0</v>
      </c>
      <c r="L418" s="141">
        <v>0</v>
      </c>
      <c r="M418" s="141">
        <v>0</v>
      </c>
      <c r="N418" s="141">
        <v>0</v>
      </c>
      <c r="O418" s="141">
        <v>0</v>
      </c>
      <c r="P418" s="141">
        <v>0</v>
      </c>
    </row>
    <row r="419" spans="1:16" ht="12.75">
      <c r="A419" s="141">
        <v>10</v>
      </c>
      <c r="B419" s="141">
        <v>1999</v>
      </c>
      <c r="C419" s="141" t="s">
        <v>481</v>
      </c>
      <c r="D419" s="141">
        <v>0</v>
      </c>
      <c r="E419" s="141">
        <v>0</v>
      </c>
      <c r="F419" s="141">
        <v>0</v>
      </c>
      <c r="G419" s="141">
        <v>0</v>
      </c>
      <c r="H419" s="141">
        <v>0</v>
      </c>
      <c r="I419" s="141">
        <v>0</v>
      </c>
      <c r="J419" s="141">
        <v>0</v>
      </c>
      <c r="K419" s="141">
        <v>0</v>
      </c>
      <c r="L419" s="141">
        <v>0</v>
      </c>
      <c r="M419" s="141">
        <v>0</v>
      </c>
      <c r="N419" s="141">
        <v>0</v>
      </c>
      <c r="O419" s="141">
        <v>0</v>
      </c>
      <c r="P419" s="141">
        <v>0</v>
      </c>
    </row>
    <row r="420" spans="1:16" ht="12.75">
      <c r="A420" s="141">
        <v>10</v>
      </c>
      <c r="B420" s="141">
        <v>1999</v>
      </c>
      <c r="C420" s="141" t="s">
        <v>482</v>
      </c>
      <c r="D420" s="141">
        <v>0</v>
      </c>
      <c r="E420" s="141">
        <v>0</v>
      </c>
      <c r="F420" s="141">
        <v>0</v>
      </c>
      <c r="G420" s="141">
        <v>0</v>
      </c>
      <c r="H420" s="141">
        <v>0</v>
      </c>
      <c r="I420" s="141">
        <v>0</v>
      </c>
      <c r="J420" s="141">
        <v>0</v>
      </c>
      <c r="K420" s="141">
        <v>0</v>
      </c>
      <c r="L420" s="141">
        <v>0</v>
      </c>
      <c r="M420" s="141">
        <v>0</v>
      </c>
      <c r="N420" s="141">
        <v>0</v>
      </c>
      <c r="O420" s="141">
        <v>0</v>
      </c>
      <c r="P420" s="141">
        <v>0</v>
      </c>
    </row>
    <row r="421" spans="1:16" ht="12.75">
      <c r="A421" s="141">
        <v>10</v>
      </c>
      <c r="B421" s="141">
        <v>1999</v>
      </c>
      <c r="C421" s="141" t="s">
        <v>483</v>
      </c>
      <c r="D421" s="141">
        <v>0</v>
      </c>
      <c r="E421" s="141">
        <v>0</v>
      </c>
      <c r="F421" s="141">
        <v>0</v>
      </c>
      <c r="G421" s="141">
        <v>0</v>
      </c>
      <c r="H421" s="141">
        <v>0</v>
      </c>
      <c r="I421" s="141">
        <v>0</v>
      </c>
      <c r="J421" s="141">
        <v>0</v>
      </c>
      <c r="K421" s="141">
        <v>0</v>
      </c>
      <c r="L421" s="141">
        <v>0</v>
      </c>
      <c r="M421" s="141">
        <v>0</v>
      </c>
      <c r="N421" s="141">
        <v>0</v>
      </c>
      <c r="O421" s="141">
        <v>0</v>
      </c>
      <c r="P421" s="141">
        <v>0</v>
      </c>
    </row>
    <row r="422" spans="1:16" ht="12.75">
      <c r="A422" s="141">
        <v>10</v>
      </c>
      <c r="B422" s="141">
        <v>1999</v>
      </c>
      <c r="C422" s="141" t="s">
        <v>484</v>
      </c>
      <c r="D422" s="141">
        <v>0</v>
      </c>
      <c r="E422" s="141">
        <v>0</v>
      </c>
      <c r="F422" s="141">
        <v>0</v>
      </c>
      <c r="G422" s="141">
        <v>0</v>
      </c>
      <c r="H422" s="141">
        <v>0</v>
      </c>
      <c r="I422" s="141">
        <v>0</v>
      </c>
      <c r="J422" s="141">
        <v>0</v>
      </c>
      <c r="K422" s="141">
        <v>0</v>
      </c>
      <c r="L422" s="141">
        <v>0</v>
      </c>
      <c r="M422" s="141">
        <v>0</v>
      </c>
      <c r="N422" s="141">
        <v>0</v>
      </c>
      <c r="O422" s="141">
        <v>0</v>
      </c>
      <c r="P422" s="141">
        <v>0</v>
      </c>
    </row>
    <row r="423" spans="1:16" ht="12.75">
      <c r="A423" s="141">
        <v>10</v>
      </c>
      <c r="B423" s="141">
        <v>1999</v>
      </c>
      <c r="C423" s="141" t="s">
        <v>485</v>
      </c>
      <c r="D423" s="141">
        <v>0</v>
      </c>
      <c r="E423" s="141">
        <v>0</v>
      </c>
      <c r="F423" s="141">
        <v>0</v>
      </c>
      <c r="G423" s="141">
        <v>0</v>
      </c>
      <c r="H423" s="141">
        <v>0</v>
      </c>
      <c r="I423" s="141">
        <v>0</v>
      </c>
      <c r="J423" s="141">
        <v>0</v>
      </c>
      <c r="K423" s="141">
        <v>0</v>
      </c>
      <c r="L423" s="141">
        <v>0</v>
      </c>
      <c r="M423" s="141">
        <v>0</v>
      </c>
      <c r="N423" s="141">
        <v>0</v>
      </c>
      <c r="O423" s="141">
        <v>0</v>
      </c>
      <c r="P423" s="141">
        <v>0</v>
      </c>
    </row>
    <row r="424" spans="1:16" ht="12.75">
      <c r="A424" s="141">
        <v>10</v>
      </c>
      <c r="B424" s="141">
        <v>1999</v>
      </c>
      <c r="C424" s="141" t="s">
        <v>486</v>
      </c>
      <c r="D424" s="141">
        <v>0</v>
      </c>
      <c r="E424" s="141">
        <v>0</v>
      </c>
      <c r="F424" s="141">
        <v>0</v>
      </c>
      <c r="G424" s="141">
        <v>0</v>
      </c>
      <c r="H424" s="141">
        <v>0</v>
      </c>
      <c r="I424" s="141">
        <v>0</v>
      </c>
      <c r="J424" s="141">
        <v>0</v>
      </c>
      <c r="K424" s="141">
        <v>0</v>
      </c>
      <c r="L424" s="141">
        <v>0</v>
      </c>
      <c r="M424" s="141">
        <v>0</v>
      </c>
      <c r="N424" s="141">
        <v>0</v>
      </c>
      <c r="O424" s="141">
        <v>0</v>
      </c>
      <c r="P424" s="141">
        <v>0</v>
      </c>
    </row>
    <row r="425" spans="1:16" ht="12.75">
      <c r="A425" s="141">
        <v>10</v>
      </c>
      <c r="B425" s="141">
        <v>1999</v>
      </c>
      <c r="C425" s="141" t="s">
        <v>487</v>
      </c>
      <c r="D425" s="141">
        <v>0</v>
      </c>
      <c r="E425" s="141">
        <v>0</v>
      </c>
      <c r="F425" s="141">
        <v>0</v>
      </c>
      <c r="G425" s="141">
        <v>0</v>
      </c>
      <c r="H425" s="141">
        <v>0</v>
      </c>
      <c r="I425" s="141">
        <v>0</v>
      </c>
      <c r="J425" s="141">
        <v>0</v>
      </c>
      <c r="K425" s="141">
        <v>0</v>
      </c>
      <c r="L425" s="141">
        <v>0</v>
      </c>
      <c r="M425" s="141">
        <v>0</v>
      </c>
      <c r="N425" s="141">
        <v>0</v>
      </c>
      <c r="O425" s="141">
        <v>0</v>
      </c>
      <c r="P425" s="141">
        <v>0</v>
      </c>
    </row>
    <row r="426" spans="1:16" ht="12.75">
      <c r="A426" s="141">
        <v>10</v>
      </c>
      <c r="B426" s="141">
        <v>1999</v>
      </c>
      <c r="C426" s="141" t="s">
        <v>488</v>
      </c>
      <c r="D426" s="141">
        <v>0</v>
      </c>
      <c r="E426" s="141">
        <v>0</v>
      </c>
      <c r="F426" s="141">
        <v>0</v>
      </c>
      <c r="G426" s="141">
        <v>0</v>
      </c>
      <c r="H426" s="141">
        <v>0</v>
      </c>
      <c r="I426" s="141">
        <v>0</v>
      </c>
      <c r="J426" s="141">
        <v>0</v>
      </c>
      <c r="K426" s="141">
        <v>0</v>
      </c>
      <c r="L426" s="141">
        <v>0</v>
      </c>
      <c r="M426" s="141">
        <v>0</v>
      </c>
      <c r="N426" s="141">
        <v>0</v>
      </c>
      <c r="O426" s="141">
        <v>0</v>
      </c>
      <c r="P426" s="141">
        <v>0</v>
      </c>
    </row>
    <row r="427" spans="1:16" ht="12.75">
      <c r="A427" s="141">
        <v>10</v>
      </c>
      <c r="B427" s="141">
        <v>1999</v>
      </c>
      <c r="C427" s="141" t="s">
        <v>489</v>
      </c>
      <c r="D427" s="141">
        <v>0</v>
      </c>
      <c r="E427" s="141">
        <v>0</v>
      </c>
      <c r="F427" s="141">
        <v>0</v>
      </c>
      <c r="G427" s="141">
        <v>0</v>
      </c>
      <c r="H427" s="141">
        <v>0</v>
      </c>
      <c r="I427" s="141">
        <v>0</v>
      </c>
      <c r="J427" s="141">
        <v>0</v>
      </c>
      <c r="K427" s="141">
        <v>0</v>
      </c>
      <c r="L427" s="141">
        <v>0</v>
      </c>
      <c r="M427" s="141">
        <v>0</v>
      </c>
      <c r="N427" s="141">
        <v>0</v>
      </c>
      <c r="O427" s="141">
        <v>0</v>
      </c>
      <c r="P427" s="141">
        <v>0</v>
      </c>
    </row>
    <row r="428" spans="1:16" ht="12.75">
      <c r="A428" s="141">
        <v>10</v>
      </c>
      <c r="B428" s="141">
        <v>1999</v>
      </c>
      <c r="C428" s="141" t="s">
        <v>490</v>
      </c>
      <c r="D428" s="141">
        <v>0</v>
      </c>
      <c r="E428" s="141">
        <v>0</v>
      </c>
      <c r="F428" s="141">
        <v>0</v>
      </c>
      <c r="G428" s="141">
        <v>0</v>
      </c>
      <c r="H428" s="141">
        <v>0</v>
      </c>
      <c r="I428" s="141">
        <v>0</v>
      </c>
      <c r="J428" s="141">
        <v>0</v>
      </c>
      <c r="K428" s="141">
        <v>0</v>
      </c>
      <c r="L428" s="141">
        <v>0</v>
      </c>
      <c r="M428" s="141">
        <v>0</v>
      </c>
      <c r="N428" s="141">
        <v>0</v>
      </c>
      <c r="O428" s="141">
        <v>0</v>
      </c>
      <c r="P428" s="141">
        <v>0</v>
      </c>
    </row>
    <row r="429" spans="1:16" ht="12.75">
      <c r="A429" s="141">
        <v>10</v>
      </c>
      <c r="B429" s="141">
        <v>1999</v>
      </c>
      <c r="C429" s="141" t="s">
        <v>491</v>
      </c>
      <c r="D429" s="141">
        <v>0</v>
      </c>
      <c r="E429" s="141">
        <v>0</v>
      </c>
      <c r="F429" s="141">
        <v>0</v>
      </c>
      <c r="G429" s="141">
        <v>0</v>
      </c>
      <c r="H429" s="141">
        <v>0</v>
      </c>
      <c r="I429" s="141">
        <v>0</v>
      </c>
      <c r="J429" s="141">
        <v>0</v>
      </c>
      <c r="K429" s="141">
        <v>0</v>
      </c>
      <c r="L429" s="141">
        <v>0</v>
      </c>
      <c r="M429" s="141">
        <v>0</v>
      </c>
      <c r="N429" s="141">
        <v>0</v>
      </c>
      <c r="O429" s="141">
        <v>0</v>
      </c>
      <c r="P429" s="141">
        <v>0</v>
      </c>
    </row>
    <row r="430" spans="1:16" ht="12.75">
      <c r="A430" s="141">
        <v>10</v>
      </c>
      <c r="B430" s="141">
        <v>1999</v>
      </c>
      <c r="C430" s="141" t="s">
        <v>492</v>
      </c>
      <c r="D430" s="141">
        <v>0</v>
      </c>
      <c r="E430" s="141">
        <v>0</v>
      </c>
      <c r="F430" s="141">
        <v>0</v>
      </c>
      <c r="G430" s="141">
        <v>0</v>
      </c>
      <c r="H430" s="141">
        <v>0</v>
      </c>
      <c r="I430" s="141">
        <v>0</v>
      </c>
      <c r="J430" s="141">
        <v>0</v>
      </c>
      <c r="K430" s="141">
        <v>0</v>
      </c>
      <c r="L430" s="141">
        <v>0</v>
      </c>
      <c r="M430" s="141">
        <v>0</v>
      </c>
      <c r="N430" s="141">
        <v>0</v>
      </c>
      <c r="O430" s="141">
        <v>0</v>
      </c>
      <c r="P430" s="141">
        <v>0</v>
      </c>
    </row>
    <row r="431" spans="1:16" ht="12.75">
      <c r="A431" s="141">
        <v>10</v>
      </c>
      <c r="B431" s="141">
        <v>1999</v>
      </c>
      <c r="C431" s="141" t="s">
        <v>493</v>
      </c>
      <c r="D431" s="141">
        <v>0</v>
      </c>
      <c r="E431" s="141">
        <v>0</v>
      </c>
      <c r="F431" s="141">
        <v>0</v>
      </c>
      <c r="G431" s="141">
        <v>0</v>
      </c>
      <c r="H431" s="141">
        <v>0</v>
      </c>
      <c r="I431" s="141">
        <v>0</v>
      </c>
      <c r="J431" s="141">
        <v>0</v>
      </c>
      <c r="K431" s="141">
        <v>0</v>
      </c>
      <c r="L431" s="141">
        <v>0</v>
      </c>
      <c r="M431" s="141">
        <v>0</v>
      </c>
      <c r="N431" s="141">
        <v>0</v>
      </c>
      <c r="O431" s="141">
        <v>0</v>
      </c>
      <c r="P431" s="141">
        <v>0</v>
      </c>
    </row>
    <row r="432" spans="1:16" ht="12.75">
      <c r="A432" s="141">
        <v>10</v>
      </c>
      <c r="B432" s="141">
        <v>1999</v>
      </c>
      <c r="C432" s="141" t="s">
        <v>494</v>
      </c>
      <c r="D432" s="141">
        <v>0</v>
      </c>
      <c r="E432" s="141">
        <v>0</v>
      </c>
      <c r="F432" s="141">
        <v>0</v>
      </c>
      <c r="G432" s="141">
        <v>0</v>
      </c>
      <c r="H432" s="141">
        <v>0</v>
      </c>
      <c r="I432" s="141">
        <v>0</v>
      </c>
      <c r="J432" s="141">
        <v>0</v>
      </c>
      <c r="K432" s="141">
        <v>0</v>
      </c>
      <c r="L432" s="141">
        <v>0</v>
      </c>
      <c r="M432" s="141">
        <v>0</v>
      </c>
      <c r="N432" s="141">
        <v>0</v>
      </c>
      <c r="O432" s="141">
        <v>0</v>
      </c>
      <c r="P432" s="141">
        <v>0</v>
      </c>
    </row>
    <row r="433" spans="1:16" ht="12.75">
      <c r="A433" s="141">
        <v>10</v>
      </c>
      <c r="B433" s="141">
        <v>1999</v>
      </c>
      <c r="C433" s="141" t="s">
        <v>495</v>
      </c>
      <c r="D433" s="141">
        <v>0</v>
      </c>
      <c r="E433" s="141">
        <v>0</v>
      </c>
      <c r="F433" s="141">
        <v>0</v>
      </c>
      <c r="G433" s="141">
        <v>0</v>
      </c>
      <c r="H433" s="141">
        <v>0</v>
      </c>
      <c r="I433" s="141">
        <v>0</v>
      </c>
      <c r="J433" s="141">
        <v>0</v>
      </c>
      <c r="K433" s="141">
        <v>0</v>
      </c>
      <c r="L433" s="141">
        <v>0</v>
      </c>
      <c r="M433" s="141">
        <v>0</v>
      </c>
      <c r="N433" s="141">
        <v>0</v>
      </c>
      <c r="O433" s="141">
        <v>0</v>
      </c>
      <c r="P433" s="141">
        <v>0</v>
      </c>
    </row>
    <row r="434" spans="1:16" ht="12.75">
      <c r="A434" s="141">
        <v>10</v>
      </c>
      <c r="B434" s="141">
        <v>1999</v>
      </c>
      <c r="C434" s="141" t="s">
        <v>496</v>
      </c>
      <c r="D434" s="141">
        <v>0</v>
      </c>
      <c r="E434" s="141">
        <v>0</v>
      </c>
      <c r="F434" s="141">
        <v>0</v>
      </c>
      <c r="G434" s="141">
        <v>0</v>
      </c>
      <c r="H434" s="141">
        <v>0</v>
      </c>
      <c r="I434" s="141">
        <v>0</v>
      </c>
      <c r="J434" s="141">
        <v>0</v>
      </c>
      <c r="K434" s="141">
        <v>0</v>
      </c>
      <c r="L434" s="141">
        <v>0</v>
      </c>
      <c r="M434" s="141">
        <v>0</v>
      </c>
      <c r="N434" s="141">
        <v>0</v>
      </c>
      <c r="O434" s="141">
        <v>0</v>
      </c>
      <c r="P434" s="141">
        <v>0</v>
      </c>
    </row>
    <row r="435" spans="1:16" ht="12.75">
      <c r="A435" s="141">
        <v>10</v>
      </c>
      <c r="B435" s="141">
        <v>1999</v>
      </c>
      <c r="C435" s="141" t="s">
        <v>497</v>
      </c>
      <c r="D435" s="141">
        <v>0</v>
      </c>
      <c r="E435" s="141">
        <v>0</v>
      </c>
      <c r="F435" s="141">
        <v>0</v>
      </c>
      <c r="G435" s="141">
        <v>0</v>
      </c>
      <c r="H435" s="141">
        <v>0</v>
      </c>
      <c r="I435" s="141">
        <v>0</v>
      </c>
      <c r="J435" s="141">
        <v>0</v>
      </c>
      <c r="K435" s="141">
        <v>0</v>
      </c>
      <c r="L435" s="141">
        <v>0</v>
      </c>
      <c r="M435" s="141">
        <v>0</v>
      </c>
      <c r="N435" s="141">
        <v>0</v>
      </c>
      <c r="O435" s="141">
        <v>0</v>
      </c>
      <c r="P435" s="141">
        <v>0</v>
      </c>
    </row>
    <row r="436" spans="1:16" ht="12.75">
      <c r="A436" s="141">
        <v>10</v>
      </c>
      <c r="B436" s="141">
        <v>1999</v>
      </c>
      <c r="C436" s="141" t="s">
        <v>498</v>
      </c>
      <c r="D436" s="141">
        <v>0</v>
      </c>
      <c r="E436" s="141">
        <v>0</v>
      </c>
      <c r="F436" s="141">
        <v>0</v>
      </c>
      <c r="G436" s="141">
        <v>0</v>
      </c>
      <c r="H436" s="141">
        <v>0</v>
      </c>
      <c r="I436" s="141">
        <v>0</v>
      </c>
      <c r="J436" s="141">
        <v>0</v>
      </c>
      <c r="K436" s="141">
        <v>0</v>
      </c>
      <c r="L436" s="141">
        <v>0</v>
      </c>
      <c r="M436" s="141">
        <v>0</v>
      </c>
      <c r="N436" s="141">
        <v>0</v>
      </c>
      <c r="O436" s="141">
        <v>0</v>
      </c>
      <c r="P436" s="141">
        <v>0</v>
      </c>
    </row>
    <row r="437" spans="1:16" ht="12.75">
      <c r="A437" s="141">
        <v>10</v>
      </c>
      <c r="B437" s="141">
        <v>1999</v>
      </c>
      <c r="C437" s="141" t="s">
        <v>499</v>
      </c>
      <c r="D437" s="141">
        <v>0</v>
      </c>
      <c r="E437" s="141">
        <v>0</v>
      </c>
      <c r="F437" s="141">
        <v>0</v>
      </c>
      <c r="G437" s="141">
        <v>0</v>
      </c>
      <c r="H437" s="141">
        <v>0</v>
      </c>
      <c r="I437" s="141">
        <v>0</v>
      </c>
      <c r="J437" s="141">
        <v>0</v>
      </c>
      <c r="K437" s="141">
        <v>0</v>
      </c>
      <c r="L437" s="141">
        <v>0</v>
      </c>
      <c r="M437" s="141">
        <v>0</v>
      </c>
      <c r="N437" s="141">
        <v>0</v>
      </c>
      <c r="O437" s="141">
        <v>0</v>
      </c>
      <c r="P437" s="141">
        <v>0</v>
      </c>
    </row>
    <row r="438" spans="1:16" ht="12.75">
      <c r="A438" s="141">
        <v>10</v>
      </c>
      <c r="B438" s="141">
        <v>1999</v>
      </c>
      <c r="C438" s="141" t="s">
        <v>402</v>
      </c>
      <c r="D438" s="141">
        <v>0</v>
      </c>
      <c r="E438" s="141">
        <v>0</v>
      </c>
      <c r="F438" s="141">
        <v>0</v>
      </c>
      <c r="G438" s="141">
        <v>0</v>
      </c>
      <c r="H438" s="141">
        <v>0</v>
      </c>
      <c r="I438" s="141">
        <v>0</v>
      </c>
      <c r="J438" s="141">
        <v>0</v>
      </c>
      <c r="K438" s="141">
        <v>0</v>
      </c>
      <c r="L438" s="141">
        <v>0</v>
      </c>
      <c r="M438" s="141">
        <v>0</v>
      </c>
      <c r="N438" s="141">
        <v>0</v>
      </c>
      <c r="O438" s="141">
        <v>0</v>
      </c>
      <c r="P438" s="141">
        <v>0</v>
      </c>
    </row>
    <row r="439" spans="1:16" ht="12.75">
      <c r="A439" s="141">
        <v>10</v>
      </c>
      <c r="B439" s="141">
        <v>1999</v>
      </c>
      <c r="C439" s="141" t="s">
        <v>403</v>
      </c>
      <c r="D439" s="141">
        <v>0</v>
      </c>
      <c r="E439" s="141">
        <v>0</v>
      </c>
      <c r="F439" s="141">
        <v>0</v>
      </c>
      <c r="G439" s="141">
        <v>0</v>
      </c>
      <c r="H439" s="141">
        <v>0</v>
      </c>
      <c r="I439" s="141">
        <v>0</v>
      </c>
      <c r="J439" s="141">
        <v>0</v>
      </c>
      <c r="K439" s="141">
        <v>0</v>
      </c>
      <c r="L439" s="141">
        <v>0</v>
      </c>
      <c r="M439" s="141">
        <v>0</v>
      </c>
      <c r="N439" s="141">
        <v>0</v>
      </c>
      <c r="O439" s="141">
        <v>0</v>
      </c>
      <c r="P439" s="141">
        <v>0</v>
      </c>
    </row>
    <row r="440" spans="1:16" ht="12.75">
      <c r="A440" s="141">
        <v>10</v>
      </c>
      <c r="B440" s="141">
        <v>1999</v>
      </c>
      <c r="C440" s="141" t="s">
        <v>404</v>
      </c>
      <c r="D440" s="141">
        <v>0</v>
      </c>
      <c r="E440" s="141">
        <v>0</v>
      </c>
      <c r="F440" s="141">
        <v>0</v>
      </c>
      <c r="G440" s="141">
        <v>0</v>
      </c>
      <c r="H440" s="141">
        <v>0</v>
      </c>
      <c r="I440" s="141">
        <v>0</v>
      </c>
      <c r="J440" s="141">
        <v>0</v>
      </c>
      <c r="K440" s="141">
        <v>0</v>
      </c>
      <c r="L440" s="141">
        <v>0</v>
      </c>
      <c r="M440" s="141">
        <v>0</v>
      </c>
      <c r="N440" s="141">
        <v>0</v>
      </c>
      <c r="O440" s="141">
        <v>0</v>
      </c>
      <c r="P440" s="141">
        <v>0</v>
      </c>
    </row>
    <row r="441" spans="1:16" ht="12.75">
      <c r="A441" s="141">
        <v>10</v>
      </c>
      <c r="B441" s="141">
        <v>1999</v>
      </c>
      <c r="C441" s="141" t="s">
        <v>405</v>
      </c>
      <c r="D441" s="141">
        <v>0</v>
      </c>
      <c r="E441" s="141">
        <v>0</v>
      </c>
      <c r="F441" s="141">
        <v>0</v>
      </c>
      <c r="G441" s="141">
        <v>0</v>
      </c>
      <c r="H441" s="141">
        <v>0</v>
      </c>
      <c r="I441" s="141">
        <v>0</v>
      </c>
      <c r="J441" s="141">
        <v>0</v>
      </c>
      <c r="K441" s="141">
        <v>0</v>
      </c>
      <c r="L441" s="141">
        <v>0</v>
      </c>
      <c r="M441" s="141">
        <v>0</v>
      </c>
      <c r="N441" s="141">
        <v>0</v>
      </c>
      <c r="O441" s="141">
        <v>0</v>
      </c>
      <c r="P441" s="141">
        <v>0</v>
      </c>
    </row>
    <row r="442" spans="1:16" ht="12.75">
      <c r="A442" s="141">
        <v>10</v>
      </c>
      <c r="B442" s="141">
        <v>1999</v>
      </c>
      <c r="C442" s="141" t="s">
        <v>406</v>
      </c>
      <c r="D442" s="141">
        <v>0</v>
      </c>
      <c r="E442" s="141">
        <v>0</v>
      </c>
      <c r="F442" s="141">
        <v>0</v>
      </c>
      <c r="G442" s="141">
        <v>0</v>
      </c>
      <c r="H442" s="141">
        <v>0</v>
      </c>
      <c r="I442" s="141">
        <v>0</v>
      </c>
      <c r="J442" s="141">
        <v>0</v>
      </c>
      <c r="K442" s="141">
        <v>0</v>
      </c>
      <c r="L442" s="141">
        <v>0</v>
      </c>
      <c r="M442" s="141">
        <v>0</v>
      </c>
      <c r="N442" s="141">
        <v>0</v>
      </c>
      <c r="O442" s="141">
        <v>0</v>
      </c>
      <c r="P442" s="141">
        <v>0</v>
      </c>
    </row>
    <row r="443" spans="1:16" ht="12.75">
      <c r="A443" s="141">
        <v>10</v>
      </c>
      <c r="B443" s="141">
        <v>1999</v>
      </c>
      <c r="C443" s="141" t="s">
        <v>407</v>
      </c>
      <c r="D443" s="141">
        <v>0</v>
      </c>
      <c r="E443" s="141">
        <v>0</v>
      </c>
      <c r="F443" s="141">
        <v>0</v>
      </c>
      <c r="G443" s="141">
        <v>0</v>
      </c>
      <c r="H443" s="141">
        <v>0</v>
      </c>
      <c r="I443" s="141">
        <v>0</v>
      </c>
      <c r="J443" s="141">
        <v>0</v>
      </c>
      <c r="K443" s="141">
        <v>0</v>
      </c>
      <c r="L443" s="141">
        <v>0</v>
      </c>
      <c r="M443" s="141">
        <v>0</v>
      </c>
      <c r="N443" s="141">
        <v>0</v>
      </c>
      <c r="O443" s="141">
        <v>0</v>
      </c>
      <c r="P443" s="141">
        <v>0</v>
      </c>
    </row>
    <row r="444" spans="1:16" ht="12.75">
      <c r="A444" s="141">
        <v>12</v>
      </c>
      <c r="B444" s="141">
        <v>1999</v>
      </c>
      <c r="C444" s="141" t="s">
        <v>408</v>
      </c>
      <c r="D444" s="141">
        <v>0</v>
      </c>
      <c r="E444" s="141">
        <v>0</v>
      </c>
      <c r="F444" s="141">
        <v>0</v>
      </c>
      <c r="G444" s="141">
        <v>0</v>
      </c>
      <c r="H444" s="141">
        <v>0</v>
      </c>
      <c r="I444" s="141">
        <v>0</v>
      </c>
      <c r="J444" s="141">
        <v>0</v>
      </c>
      <c r="K444" s="141">
        <v>0</v>
      </c>
      <c r="L444" s="141">
        <v>0</v>
      </c>
      <c r="M444" s="141">
        <v>0</v>
      </c>
      <c r="N444" s="141">
        <v>0</v>
      </c>
      <c r="O444" s="141">
        <v>0</v>
      </c>
      <c r="P444" s="141">
        <v>0</v>
      </c>
    </row>
    <row r="445" spans="1:16" ht="12.75">
      <c r="A445" s="141">
        <v>10</v>
      </c>
      <c r="B445" s="141">
        <v>1999</v>
      </c>
      <c r="C445" s="141" t="s">
        <v>409</v>
      </c>
      <c r="D445" s="141">
        <v>0</v>
      </c>
      <c r="E445" s="141">
        <v>0</v>
      </c>
      <c r="F445" s="141">
        <v>0</v>
      </c>
      <c r="G445" s="141">
        <v>0</v>
      </c>
      <c r="H445" s="141">
        <v>0</v>
      </c>
      <c r="I445" s="141">
        <v>0</v>
      </c>
      <c r="J445" s="141">
        <v>0</v>
      </c>
      <c r="K445" s="141">
        <v>0</v>
      </c>
      <c r="L445" s="141">
        <v>0</v>
      </c>
      <c r="M445" s="141">
        <v>0</v>
      </c>
      <c r="N445" s="141">
        <v>0</v>
      </c>
      <c r="O445" s="141">
        <v>0</v>
      </c>
      <c r="P445" s="141">
        <v>0</v>
      </c>
    </row>
    <row r="446" spans="1:16" ht="12.75">
      <c r="A446" s="141">
        <v>10</v>
      </c>
      <c r="B446" s="141">
        <v>1999</v>
      </c>
      <c r="C446" s="141" t="s">
        <v>410</v>
      </c>
      <c r="D446" s="141">
        <v>0</v>
      </c>
      <c r="E446" s="141">
        <v>0</v>
      </c>
      <c r="F446" s="141">
        <v>0</v>
      </c>
      <c r="G446" s="141">
        <v>0</v>
      </c>
      <c r="H446" s="141">
        <v>0</v>
      </c>
      <c r="I446" s="141">
        <v>0</v>
      </c>
      <c r="J446" s="141">
        <v>0</v>
      </c>
      <c r="K446" s="141">
        <v>0</v>
      </c>
      <c r="L446" s="141">
        <v>0</v>
      </c>
      <c r="M446" s="141">
        <v>0</v>
      </c>
      <c r="N446" s="141">
        <v>0</v>
      </c>
      <c r="O446" s="141">
        <v>0</v>
      </c>
      <c r="P446" s="141">
        <v>0</v>
      </c>
    </row>
    <row r="447" spans="1:16" ht="12.75">
      <c r="A447" s="141">
        <v>10</v>
      </c>
      <c r="B447" s="141">
        <v>1999</v>
      </c>
      <c r="C447" s="141" t="s">
        <v>411</v>
      </c>
      <c r="D447" s="141">
        <v>0</v>
      </c>
      <c r="E447" s="141">
        <v>0</v>
      </c>
      <c r="F447" s="141">
        <v>0</v>
      </c>
      <c r="G447" s="141">
        <v>0</v>
      </c>
      <c r="H447" s="141">
        <v>0</v>
      </c>
      <c r="I447" s="141">
        <v>0</v>
      </c>
      <c r="J447" s="141">
        <v>0</v>
      </c>
      <c r="K447" s="141">
        <v>0</v>
      </c>
      <c r="L447" s="141">
        <v>0</v>
      </c>
      <c r="M447" s="141">
        <v>0</v>
      </c>
      <c r="N447" s="141">
        <v>0</v>
      </c>
      <c r="O447" s="141">
        <v>0</v>
      </c>
      <c r="P447" s="141">
        <v>0</v>
      </c>
    </row>
    <row r="448" spans="1:16" ht="12.75">
      <c r="A448" s="141">
        <v>10</v>
      </c>
      <c r="B448" s="141">
        <v>1999</v>
      </c>
      <c r="C448" s="141" t="s">
        <v>412</v>
      </c>
      <c r="D448" s="141">
        <v>0</v>
      </c>
      <c r="E448" s="141">
        <v>0</v>
      </c>
      <c r="F448" s="141">
        <v>0</v>
      </c>
      <c r="G448" s="141">
        <v>0</v>
      </c>
      <c r="H448" s="141">
        <v>0</v>
      </c>
      <c r="I448" s="141">
        <v>0</v>
      </c>
      <c r="J448" s="141">
        <v>0</v>
      </c>
      <c r="K448" s="141">
        <v>0</v>
      </c>
      <c r="L448" s="141">
        <v>0</v>
      </c>
      <c r="M448" s="141">
        <v>0</v>
      </c>
      <c r="N448" s="141">
        <v>0</v>
      </c>
      <c r="O448" s="141">
        <v>0</v>
      </c>
      <c r="P448" s="141">
        <v>0</v>
      </c>
    </row>
    <row r="449" spans="1:16" ht="12.75">
      <c r="A449" s="141">
        <v>10</v>
      </c>
      <c r="B449" s="141">
        <v>1999</v>
      </c>
      <c r="C449" s="141" t="s">
        <v>413</v>
      </c>
      <c r="D449" s="141">
        <v>0</v>
      </c>
      <c r="E449" s="141">
        <v>0</v>
      </c>
      <c r="F449" s="141">
        <v>0</v>
      </c>
      <c r="G449" s="141">
        <v>0</v>
      </c>
      <c r="H449" s="141">
        <v>0</v>
      </c>
      <c r="I449" s="141">
        <v>0</v>
      </c>
      <c r="J449" s="141">
        <v>0</v>
      </c>
      <c r="K449" s="141">
        <v>0</v>
      </c>
      <c r="L449" s="141">
        <v>0</v>
      </c>
      <c r="M449" s="141">
        <v>0</v>
      </c>
      <c r="N449" s="141">
        <v>0</v>
      </c>
      <c r="O449" s="141">
        <v>0</v>
      </c>
      <c r="P449" s="141">
        <v>0</v>
      </c>
    </row>
    <row r="450" spans="1:16" ht="12.75">
      <c r="A450" s="141">
        <v>10</v>
      </c>
      <c r="B450" s="141">
        <v>1999</v>
      </c>
      <c r="C450" s="141" t="s">
        <v>414</v>
      </c>
      <c r="D450" s="141">
        <v>0</v>
      </c>
      <c r="E450" s="141">
        <v>0</v>
      </c>
      <c r="F450" s="141">
        <v>0</v>
      </c>
      <c r="G450" s="141">
        <v>0</v>
      </c>
      <c r="H450" s="141">
        <v>0</v>
      </c>
      <c r="I450" s="141">
        <v>0</v>
      </c>
      <c r="J450" s="141">
        <v>0</v>
      </c>
      <c r="K450" s="141">
        <v>0</v>
      </c>
      <c r="L450" s="141">
        <v>0</v>
      </c>
      <c r="M450" s="141">
        <v>0</v>
      </c>
      <c r="N450" s="141">
        <v>0</v>
      </c>
      <c r="O450" s="141">
        <v>0</v>
      </c>
      <c r="P450" s="141">
        <v>0</v>
      </c>
    </row>
    <row r="451" spans="1:16" ht="12.75">
      <c r="A451" s="141">
        <v>10</v>
      </c>
      <c r="B451" s="141">
        <v>1999</v>
      </c>
      <c r="C451" s="141" t="s">
        <v>415</v>
      </c>
      <c r="D451" s="141">
        <v>0</v>
      </c>
      <c r="E451" s="141">
        <v>0</v>
      </c>
      <c r="F451" s="141">
        <v>0</v>
      </c>
      <c r="G451" s="141">
        <v>0</v>
      </c>
      <c r="H451" s="141">
        <v>0</v>
      </c>
      <c r="I451" s="141">
        <v>0</v>
      </c>
      <c r="J451" s="141">
        <v>0</v>
      </c>
      <c r="K451" s="141">
        <v>0</v>
      </c>
      <c r="L451" s="141">
        <v>0</v>
      </c>
      <c r="M451" s="141">
        <v>0</v>
      </c>
      <c r="N451" s="141">
        <v>0</v>
      </c>
      <c r="O451" s="141">
        <v>0</v>
      </c>
      <c r="P451" s="141">
        <v>0</v>
      </c>
    </row>
    <row r="452" spans="1:16" ht="12.75">
      <c r="A452" s="141">
        <v>10</v>
      </c>
      <c r="B452" s="141">
        <v>1999</v>
      </c>
      <c r="C452" s="141" t="s">
        <v>416</v>
      </c>
      <c r="D452" s="141">
        <v>0</v>
      </c>
      <c r="E452" s="141">
        <v>0</v>
      </c>
      <c r="F452" s="141">
        <v>0</v>
      </c>
      <c r="G452" s="141">
        <v>0</v>
      </c>
      <c r="H452" s="141">
        <v>0</v>
      </c>
      <c r="I452" s="141">
        <v>0</v>
      </c>
      <c r="J452" s="141">
        <v>0</v>
      </c>
      <c r="K452" s="141">
        <v>0</v>
      </c>
      <c r="L452" s="141">
        <v>0</v>
      </c>
      <c r="M452" s="141">
        <v>0</v>
      </c>
      <c r="N452" s="141">
        <v>0</v>
      </c>
      <c r="O452" s="141">
        <v>0</v>
      </c>
      <c r="P452" s="141">
        <v>0</v>
      </c>
    </row>
    <row r="453" spans="1:16" ht="12.75">
      <c r="A453" s="141">
        <v>10</v>
      </c>
      <c r="B453" s="141">
        <v>1999</v>
      </c>
      <c r="C453" s="141" t="s">
        <v>417</v>
      </c>
      <c r="D453" s="141">
        <v>0</v>
      </c>
      <c r="E453" s="141">
        <v>0</v>
      </c>
      <c r="F453" s="141">
        <v>0</v>
      </c>
      <c r="G453" s="141">
        <v>0</v>
      </c>
      <c r="H453" s="141">
        <v>0</v>
      </c>
      <c r="I453" s="141">
        <v>0</v>
      </c>
      <c r="J453" s="141">
        <v>0</v>
      </c>
      <c r="K453" s="141">
        <v>0</v>
      </c>
      <c r="L453" s="141">
        <v>0</v>
      </c>
      <c r="M453" s="141">
        <v>0</v>
      </c>
      <c r="N453" s="141">
        <v>0</v>
      </c>
      <c r="O453" s="141">
        <v>0</v>
      </c>
      <c r="P453" s="141">
        <v>0</v>
      </c>
    </row>
    <row r="454" spans="1:16" ht="12.75">
      <c r="A454" s="141">
        <v>10</v>
      </c>
      <c r="B454" s="141">
        <v>1999</v>
      </c>
      <c r="C454" s="141" t="s">
        <v>418</v>
      </c>
      <c r="D454" s="141">
        <v>0</v>
      </c>
      <c r="E454" s="141">
        <v>0</v>
      </c>
      <c r="F454" s="141">
        <v>0</v>
      </c>
      <c r="G454" s="141">
        <v>0</v>
      </c>
      <c r="H454" s="141">
        <v>0</v>
      </c>
      <c r="I454" s="141">
        <v>0</v>
      </c>
      <c r="J454" s="141">
        <v>0</v>
      </c>
      <c r="K454" s="141">
        <v>0</v>
      </c>
      <c r="L454" s="141">
        <v>0</v>
      </c>
      <c r="M454" s="141">
        <v>0</v>
      </c>
      <c r="N454" s="141">
        <v>0</v>
      </c>
      <c r="O454" s="141">
        <v>0</v>
      </c>
      <c r="P454" s="141">
        <v>0</v>
      </c>
    </row>
    <row r="455" spans="1:16" ht="12.75">
      <c r="A455" s="141">
        <v>10</v>
      </c>
      <c r="B455" s="141">
        <v>1999</v>
      </c>
      <c r="C455" s="141" t="s">
        <v>419</v>
      </c>
      <c r="D455" s="141">
        <v>0</v>
      </c>
      <c r="E455" s="141">
        <v>0</v>
      </c>
      <c r="F455" s="141">
        <v>0</v>
      </c>
      <c r="G455" s="141">
        <v>0</v>
      </c>
      <c r="H455" s="141">
        <v>0</v>
      </c>
      <c r="I455" s="141">
        <v>0</v>
      </c>
      <c r="J455" s="141">
        <v>0</v>
      </c>
      <c r="K455" s="141">
        <v>0</v>
      </c>
      <c r="L455" s="141">
        <v>0</v>
      </c>
      <c r="M455" s="141">
        <v>0</v>
      </c>
      <c r="N455" s="141">
        <v>0</v>
      </c>
      <c r="O455" s="141">
        <v>0</v>
      </c>
      <c r="P455" s="141">
        <v>0</v>
      </c>
    </row>
    <row r="456" spans="1:16" ht="12.75">
      <c r="A456" s="141">
        <v>10</v>
      </c>
      <c r="B456" s="141">
        <v>1999</v>
      </c>
      <c r="C456" s="141" t="s">
        <v>420</v>
      </c>
      <c r="D456" s="141">
        <v>0</v>
      </c>
      <c r="E456" s="141">
        <v>0</v>
      </c>
      <c r="F456" s="141">
        <v>0</v>
      </c>
      <c r="G456" s="141">
        <v>0</v>
      </c>
      <c r="H456" s="141">
        <v>0</v>
      </c>
      <c r="I456" s="141">
        <v>0</v>
      </c>
      <c r="J456" s="141">
        <v>0</v>
      </c>
      <c r="K456" s="141">
        <v>0</v>
      </c>
      <c r="L456" s="141">
        <v>0</v>
      </c>
      <c r="M456" s="141">
        <v>0</v>
      </c>
      <c r="N456" s="141">
        <v>0</v>
      </c>
      <c r="O456" s="141">
        <v>0</v>
      </c>
      <c r="P456" s="141">
        <v>0</v>
      </c>
    </row>
    <row r="457" spans="1:16" ht="12.75">
      <c r="A457" s="141">
        <v>10</v>
      </c>
      <c r="B457" s="141">
        <v>1999</v>
      </c>
      <c r="C457" s="141" t="s">
        <v>421</v>
      </c>
      <c r="D457" s="141">
        <v>0</v>
      </c>
      <c r="E457" s="141">
        <v>0</v>
      </c>
      <c r="F457" s="141">
        <v>0</v>
      </c>
      <c r="G457" s="141">
        <v>0</v>
      </c>
      <c r="H457" s="141">
        <v>0</v>
      </c>
      <c r="I457" s="141">
        <v>0</v>
      </c>
      <c r="J457" s="141">
        <v>0</v>
      </c>
      <c r="K457" s="141">
        <v>0</v>
      </c>
      <c r="L457" s="141">
        <v>0</v>
      </c>
      <c r="M457" s="141">
        <v>0</v>
      </c>
      <c r="N457" s="141">
        <v>0</v>
      </c>
      <c r="O457" s="141">
        <v>0</v>
      </c>
      <c r="P457" s="141">
        <v>0</v>
      </c>
    </row>
    <row r="458" spans="1:16" ht="12.75">
      <c r="A458" s="141">
        <v>10</v>
      </c>
      <c r="B458" s="141">
        <v>1999</v>
      </c>
      <c r="C458" s="141" t="s">
        <v>422</v>
      </c>
      <c r="D458" s="141">
        <v>0</v>
      </c>
      <c r="E458" s="141">
        <v>0</v>
      </c>
      <c r="F458" s="141">
        <v>0</v>
      </c>
      <c r="G458" s="141">
        <v>0</v>
      </c>
      <c r="H458" s="141">
        <v>0</v>
      </c>
      <c r="I458" s="141">
        <v>0</v>
      </c>
      <c r="J458" s="141">
        <v>0</v>
      </c>
      <c r="K458" s="141">
        <v>0</v>
      </c>
      <c r="L458" s="141">
        <v>0</v>
      </c>
      <c r="M458" s="141">
        <v>0</v>
      </c>
      <c r="N458" s="141">
        <v>0</v>
      </c>
      <c r="O458" s="141">
        <v>0</v>
      </c>
      <c r="P458" s="141">
        <v>0</v>
      </c>
    </row>
    <row r="459" spans="1:16" ht="12.75">
      <c r="A459" s="141">
        <v>10</v>
      </c>
      <c r="B459" s="141">
        <v>1999</v>
      </c>
      <c r="C459" s="141" t="s">
        <v>423</v>
      </c>
      <c r="D459" s="141">
        <v>0</v>
      </c>
      <c r="E459" s="141">
        <v>0</v>
      </c>
      <c r="F459" s="141">
        <v>0</v>
      </c>
      <c r="G459" s="141">
        <v>0</v>
      </c>
      <c r="H459" s="141">
        <v>0</v>
      </c>
      <c r="I459" s="141">
        <v>0</v>
      </c>
      <c r="J459" s="141">
        <v>0</v>
      </c>
      <c r="K459" s="141">
        <v>0</v>
      </c>
      <c r="L459" s="141">
        <v>0</v>
      </c>
      <c r="M459" s="141">
        <v>0</v>
      </c>
      <c r="N459" s="141">
        <v>0</v>
      </c>
      <c r="O459" s="141">
        <v>0</v>
      </c>
      <c r="P459" s="141">
        <v>0</v>
      </c>
    </row>
    <row r="460" spans="1:16" ht="12.75">
      <c r="A460" s="141">
        <v>10</v>
      </c>
      <c r="B460" s="141">
        <v>1999</v>
      </c>
      <c r="C460" s="141" t="s">
        <v>424</v>
      </c>
      <c r="D460" s="141">
        <v>0</v>
      </c>
      <c r="E460" s="141">
        <v>0</v>
      </c>
      <c r="F460" s="141">
        <v>0</v>
      </c>
      <c r="G460" s="141">
        <v>0</v>
      </c>
      <c r="H460" s="141">
        <v>0</v>
      </c>
      <c r="I460" s="141">
        <v>0</v>
      </c>
      <c r="J460" s="141">
        <v>0</v>
      </c>
      <c r="K460" s="141">
        <v>0</v>
      </c>
      <c r="L460" s="141">
        <v>0</v>
      </c>
      <c r="M460" s="141">
        <v>0</v>
      </c>
      <c r="N460" s="141">
        <v>0</v>
      </c>
      <c r="O460" s="141">
        <v>0</v>
      </c>
      <c r="P460" s="141">
        <v>0</v>
      </c>
    </row>
    <row r="461" spans="1:16" ht="12.75">
      <c r="A461" s="141">
        <v>10</v>
      </c>
      <c r="B461" s="141">
        <v>1999</v>
      </c>
      <c r="C461" s="141" t="s">
        <v>425</v>
      </c>
      <c r="D461" s="141">
        <v>0</v>
      </c>
      <c r="E461" s="141">
        <v>0</v>
      </c>
      <c r="F461" s="141">
        <v>0</v>
      </c>
      <c r="G461" s="141">
        <v>0</v>
      </c>
      <c r="H461" s="141">
        <v>0</v>
      </c>
      <c r="I461" s="141">
        <v>0</v>
      </c>
      <c r="J461" s="141">
        <v>0</v>
      </c>
      <c r="K461" s="141">
        <v>0</v>
      </c>
      <c r="L461" s="141">
        <v>0</v>
      </c>
      <c r="M461" s="141">
        <v>0</v>
      </c>
      <c r="N461" s="141">
        <v>0</v>
      </c>
      <c r="O461" s="141">
        <v>0</v>
      </c>
      <c r="P461" s="141">
        <v>0</v>
      </c>
    </row>
    <row r="462" spans="1:16" ht="12.75">
      <c r="A462" s="141">
        <v>10</v>
      </c>
      <c r="B462" s="141">
        <v>1999</v>
      </c>
      <c r="C462" s="141" t="s">
        <v>426</v>
      </c>
      <c r="D462" s="141">
        <v>0</v>
      </c>
      <c r="E462" s="141">
        <v>0</v>
      </c>
      <c r="F462" s="141">
        <v>0</v>
      </c>
      <c r="G462" s="141">
        <v>0</v>
      </c>
      <c r="H462" s="141">
        <v>0</v>
      </c>
      <c r="I462" s="141">
        <v>0</v>
      </c>
      <c r="J462" s="141">
        <v>0</v>
      </c>
      <c r="K462" s="141">
        <v>0</v>
      </c>
      <c r="L462" s="141">
        <v>0</v>
      </c>
      <c r="M462" s="141">
        <v>0</v>
      </c>
      <c r="N462" s="141">
        <v>0</v>
      </c>
      <c r="O462" s="141">
        <v>0</v>
      </c>
      <c r="P462" s="141">
        <v>0</v>
      </c>
    </row>
    <row r="463" spans="1:16" ht="12.75">
      <c r="A463" s="141">
        <v>10</v>
      </c>
      <c r="B463" s="141">
        <v>1999</v>
      </c>
      <c r="C463" s="141" t="s">
        <v>427</v>
      </c>
      <c r="D463" s="141">
        <v>0</v>
      </c>
      <c r="E463" s="141">
        <v>0</v>
      </c>
      <c r="F463" s="141">
        <v>0</v>
      </c>
      <c r="G463" s="141">
        <v>0</v>
      </c>
      <c r="H463" s="141">
        <v>0</v>
      </c>
      <c r="I463" s="141">
        <v>0</v>
      </c>
      <c r="J463" s="141">
        <v>0</v>
      </c>
      <c r="K463" s="141">
        <v>0</v>
      </c>
      <c r="L463" s="141">
        <v>0</v>
      </c>
      <c r="M463" s="141">
        <v>0</v>
      </c>
      <c r="N463" s="141">
        <v>0</v>
      </c>
      <c r="O463" s="141">
        <v>0</v>
      </c>
      <c r="P463" s="141">
        <v>0</v>
      </c>
    </row>
    <row r="464" spans="1:16" ht="12.75">
      <c r="A464" s="141">
        <v>10</v>
      </c>
      <c r="B464" s="141">
        <v>1999</v>
      </c>
      <c r="C464" s="141" t="s">
        <v>428</v>
      </c>
      <c r="D464" s="141">
        <v>0</v>
      </c>
      <c r="E464" s="141">
        <v>0</v>
      </c>
      <c r="F464" s="141">
        <v>0</v>
      </c>
      <c r="G464" s="141">
        <v>0</v>
      </c>
      <c r="H464" s="141">
        <v>0</v>
      </c>
      <c r="I464" s="141">
        <v>0</v>
      </c>
      <c r="J464" s="141">
        <v>0</v>
      </c>
      <c r="K464" s="141">
        <v>0</v>
      </c>
      <c r="L464" s="141">
        <v>0</v>
      </c>
      <c r="M464" s="141">
        <v>0</v>
      </c>
      <c r="N464" s="141">
        <v>0</v>
      </c>
      <c r="O464" s="141">
        <v>0</v>
      </c>
      <c r="P464" s="141">
        <v>0</v>
      </c>
    </row>
    <row r="465" spans="1:16" ht="12.75">
      <c r="A465" s="141">
        <v>11</v>
      </c>
      <c r="B465" s="141">
        <v>1999</v>
      </c>
      <c r="C465" s="141" t="s">
        <v>429</v>
      </c>
      <c r="D465" s="141">
        <v>0</v>
      </c>
      <c r="E465" s="141">
        <v>0</v>
      </c>
      <c r="F465" s="141">
        <v>0</v>
      </c>
      <c r="G465" s="141">
        <v>0</v>
      </c>
      <c r="H465" s="141">
        <v>0</v>
      </c>
      <c r="I465" s="141">
        <v>0</v>
      </c>
      <c r="J465" s="141">
        <v>0</v>
      </c>
      <c r="K465" s="141">
        <v>0</v>
      </c>
      <c r="L465" s="141">
        <v>0</v>
      </c>
      <c r="M465" s="141">
        <v>0</v>
      </c>
      <c r="N465" s="141">
        <v>0</v>
      </c>
      <c r="O465" s="141">
        <v>0</v>
      </c>
      <c r="P465" s="141">
        <v>0</v>
      </c>
    </row>
    <row r="466" spans="1:16" ht="12.75">
      <c r="A466" s="141">
        <v>10</v>
      </c>
      <c r="B466" s="141">
        <v>1999</v>
      </c>
      <c r="C466" s="141" t="s">
        <v>430</v>
      </c>
      <c r="D466" s="141">
        <v>0</v>
      </c>
      <c r="E466" s="141">
        <v>0</v>
      </c>
      <c r="F466" s="141">
        <v>0</v>
      </c>
      <c r="G466" s="141">
        <v>0</v>
      </c>
      <c r="H466" s="141">
        <v>0</v>
      </c>
      <c r="I466" s="141">
        <v>0</v>
      </c>
      <c r="J466" s="141">
        <v>0</v>
      </c>
      <c r="K466" s="141">
        <v>0</v>
      </c>
      <c r="L466" s="141">
        <v>0</v>
      </c>
      <c r="M466" s="141">
        <v>0</v>
      </c>
      <c r="N466" s="141">
        <v>0</v>
      </c>
      <c r="O466" s="141">
        <v>0</v>
      </c>
      <c r="P466" s="141">
        <v>0</v>
      </c>
    </row>
    <row r="467" spans="1:16" ht="12.75">
      <c r="A467" s="141">
        <v>10</v>
      </c>
      <c r="B467" s="141">
        <v>1999</v>
      </c>
      <c r="C467" s="141" t="s">
        <v>431</v>
      </c>
      <c r="D467" s="141">
        <v>0</v>
      </c>
      <c r="E467" s="141">
        <v>0</v>
      </c>
      <c r="F467" s="141">
        <v>0</v>
      </c>
      <c r="G467" s="141">
        <v>0</v>
      </c>
      <c r="H467" s="141">
        <v>0</v>
      </c>
      <c r="I467" s="141">
        <v>0</v>
      </c>
      <c r="J467" s="141">
        <v>0</v>
      </c>
      <c r="K467" s="141">
        <v>0</v>
      </c>
      <c r="L467" s="141">
        <v>0</v>
      </c>
      <c r="M467" s="141">
        <v>0</v>
      </c>
      <c r="N467" s="141">
        <v>0</v>
      </c>
      <c r="O467" s="141">
        <v>0</v>
      </c>
      <c r="P467" s="141">
        <v>0</v>
      </c>
    </row>
    <row r="468" spans="1:16" ht="12.75">
      <c r="A468" s="141">
        <v>10</v>
      </c>
      <c r="B468" s="141">
        <v>1999</v>
      </c>
      <c r="C468" s="141" t="s">
        <v>432</v>
      </c>
      <c r="D468" s="141">
        <v>0</v>
      </c>
      <c r="E468" s="141">
        <v>0</v>
      </c>
      <c r="F468" s="141">
        <v>0</v>
      </c>
      <c r="G468" s="141">
        <v>0</v>
      </c>
      <c r="H468" s="141">
        <v>0</v>
      </c>
      <c r="I468" s="141">
        <v>0</v>
      </c>
      <c r="J468" s="141">
        <v>0</v>
      </c>
      <c r="K468" s="141">
        <v>0</v>
      </c>
      <c r="L468" s="141">
        <v>0</v>
      </c>
      <c r="M468" s="141">
        <v>0</v>
      </c>
      <c r="N468" s="141">
        <v>0</v>
      </c>
      <c r="O468" s="141">
        <v>0</v>
      </c>
      <c r="P468" s="141">
        <v>0</v>
      </c>
    </row>
    <row r="469" spans="1:16" ht="12.75">
      <c r="A469" s="141">
        <v>10</v>
      </c>
      <c r="B469" s="141">
        <v>1999</v>
      </c>
      <c r="C469" s="141" t="s">
        <v>433</v>
      </c>
      <c r="D469" s="141">
        <v>0</v>
      </c>
      <c r="E469" s="141">
        <v>0</v>
      </c>
      <c r="F469" s="141">
        <v>0</v>
      </c>
      <c r="G469" s="141">
        <v>0</v>
      </c>
      <c r="H469" s="141">
        <v>0</v>
      </c>
      <c r="I469" s="141">
        <v>0</v>
      </c>
      <c r="J469" s="141">
        <v>0</v>
      </c>
      <c r="K469" s="141">
        <v>0</v>
      </c>
      <c r="L469" s="141">
        <v>0</v>
      </c>
      <c r="M469" s="141">
        <v>0</v>
      </c>
      <c r="N469" s="141">
        <v>0</v>
      </c>
      <c r="O469" s="141">
        <v>0</v>
      </c>
      <c r="P469" s="141">
        <v>0</v>
      </c>
    </row>
    <row r="470" spans="1:16" ht="12.75">
      <c r="A470" s="141">
        <v>10</v>
      </c>
      <c r="B470" s="141">
        <v>1999</v>
      </c>
      <c r="C470" s="141" t="s">
        <v>434</v>
      </c>
      <c r="D470" s="141">
        <v>0</v>
      </c>
      <c r="E470" s="141">
        <v>0</v>
      </c>
      <c r="F470" s="141">
        <v>0</v>
      </c>
      <c r="G470" s="141">
        <v>0</v>
      </c>
      <c r="H470" s="141">
        <v>0</v>
      </c>
      <c r="I470" s="141">
        <v>0</v>
      </c>
      <c r="J470" s="141">
        <v>0</v>
      </c>
      <c r="K470" s="141">
        <v>0</v>
      </c>
      <c r="L470" s="141">
        <v>0</v>
      </c>
      <c r="M470" s="141">
        <v>0</v>
      </c>
      <c r="N470" s="141">
        <v>0</v>
      </c>
      <c r="O470" s="141">
        <v>0</v>
      </c>
      <c r="P470" s="141">
        <v>0</v>
      </c>
    </row>
    <row r="471" spans="1:16" ht="12.75">
      <c r="A471" s="141">
        <v>10</v>
      </c>
      <c r="B471" s="141">
        <v>1999</v>
      </c>
      <c r="C471" s="141" t="s">
        <v>435</v>
      </c>
      <c r="D471" s="141">
        <v>0</v>
      </c>
      <c r="E471" s="141">
        <v>0</v>
      </c>
      <c r="F471" s="141">
        <v>0</v>
      </c>
      <c r="G471" s="141">
        <v>0</v>
      </c>
      <c r="H471" s="141">
        <v>0</v>
      </c>
      <c r="I471" s="141">
        <v>0</v>
      </c>
      <c r="J471" s="141">
        <v>0</v>
      </c>
      <c r="K471" s="141">
        <v>0</v>
      </c>
      <c r="L471" s="141">
        <v>0</v>
      </c>
      <c r="M471" s="141">
        <v>0</v>
      </c>
      <c r="N471" s="141">
        <v>0</v>
      </c>
      <c r="O471" s="141">
        <v>0</v>
      </c>
      <c r="P471" s="141">
        <v>0</v>
      </c>
    </row>
    <row r="472" spans="1:16" ht="12.75">
      <c r="A472" s="141">
        <v>10</v>
      </c>
      <c r="B472" s="141">
        <v>1999</v>
      </c>
      <c r="C472" s="141" t="s">
        <v>436</v>
      </c>
      <c r="D472" s="141">
        <v>0</v>
      </c>
      <c r="E472" s="141">
        <v>0</v>
      </c>
      <c r="F472" s="141">
        <v>0</v>
      </c>
      <c r="G472" s="141">
        <v>0</v>
      </c>
      <c r="H472" s="141">
        <v>0</v>
      </c>
      <c r="I472" s="141">
        <v>0</v>
      </c>
      <c r="J472" s="141">
        <v>0</v>
      </c>
      <c r="K472" s="141">
        <v>0</v>
      </c>
      <c r="L472" s="141">
        <v>0</v>
      </c>
      <c r="M472" s="141">
        <v>0</v>
      </c>
      <c r="N472" s="141">
        <v>0</v>
      </c>
      <c r="O472" s="141">
        <v>0</v>
      </c>
      <c r="P472" s="141">
        <v>0</v>
      </c>
    </row>
    <row r="473" spans="1:16" ht="12.75">
      <c r="A473" s="141">
        <v>10</v>
      </c>
      <c r="B473" s="141">
        <v>1999</v>
      </c>
      <c r="C473" s="141" t="s">
        <v>437</v>
      </c>
      <c r="D473" s="141">
        <v>0</v>
      </c>
      <c r="E473" s="141">
        <v>0</v>
      </c>
      <c r="F473" s="141">
        <v>0</v>
      </c>
      <c r="G473" s="141">
        <v>0</v>
      </c>
      <c r="H473" s="141">
        <v>0</v>
      </c>
      <c r="I473" s="141">
        <v>0</v>
      </c>
      <c r="J473" s="141">
        <v>0</v>
      </c>
      <c r="K473" s="141">
        <v>0</v>
      </c>
      <c r="L473" s="141">
        <v>0</v>
      </c>
      <c r="M473" s="141">
        <v>0</v>
      </c>
      <c r="N473" s="141">
        <v>0</v>
      </c>
      <c r="O473" s="141">
        <v>0</v>
      </c>
      <c r="P473" s="141">
        <v>0</v>
      </c>
    </row>
    <row r="474" spans="1:16" ht="12.75">
      <c r="A474" s="141">
        <v>10</v>
      </c>
      <c r="B474" s="141">
        <v>1999</v>
      </c>
      <c r="C474" s="141" t="s">
        <v>438</v>
      </c>
      <c r="D474" s="141">
        <v>0</v>
      </c>
      <c r="E474" s="141">
        <v>0</v>
      </c>
      <c r="F474" s="141">
        <v>0</v>
      </c>
      <c r="G474" s="141">
        <v>0</v>
      </c>
      <c r="H474" s="141">
        <v>0</v>
      </c>
      <c r="I474" s="141">
        <v>0</v>
      </c>
      <c r="J474" s="141">
        <v>0</v>
      </c>
      <c r="K474" s="141">
        <v>0</v>
      </c>
      <c r="L474" s="141">
        <v>0</v>
      </c>
      <c r="M474" s="141">
        <v>0</v>
      </c>
      <c r="N474" s="141">
        <v>0</v>
      </c>
      <c r="O474" s="141">
        <v>0</v>
      </c>
      <c r="P474" s="141">
        <v>0</v>
      </c>
    </row>
    <row r="475" spans="1:16" ht="12.75">
      <c r="A475" s="141">
        <v>10</v>
      </c>
      <c r="B475" s="141">
        <v>1999</v>
      </c>
      <c r="C475" s="141" t="s">
        <v>439</v>
      </c>
      <c r="D475" s="141">
        <v>0</v>
      </c>
      <c r="E475" s="141">
        <v>0</v>
      </c>
      <c r="F475" s="141">
        <v>0</v>
      </c>
      <c r="G475" s="141">
        <v>0</v>
      </c>
      <c r="H475" s="141">
        <v>0</v>
      </c>
      <c r="I475" s="141">
        <v>0</v>
      </c>
      <c r="J475" s="141">
        <v>0</v>
      </c>
      <c r="K475" s="141">
        <v>0</v>
      </c>
      <c r="L475" s="141">
        <v>0</v>
      </c>
      <c r="M475" s="141">
        <v>0</v>
      </c>
      <c r="N475" s="141">
        <v>0</v>
      </c>
      <c r="O475" s="141">
        <v>0</v>
      </c>
      <c r="P475" s="141">
        <v>0</v>
      </c>
    </row>
    <row r="476" spans="1:16" ht="12.75">
      <c r="A476" s="141">
        <v>10</v>
      </c>
      <c r="B476" s="141">
        <v>1999</v>
      </c>
      <c r="C476" s="141" t="s">
        <v>440</v>
      </c>
      <c r="D476" s="141">
        <v>0</v>
      </c>
      <c r="E476" s="141">
        <v>0</v>
      </c>
      <c r="F476" s="141">
        <v>0</v>
      </c>
      <c r="G476" s="141">
        <v>0</v>
      </c>
      <c r="H476" s="141">
        <v>0</v>
      </c>
      <c r="I476" s="141">
        <v>0</v>
      </c>
      <c r="J476" s="141">
        <v>0</v>
      </c>
      <c r="K476" s="141">
        <v>0</v>
      </c>
      <c r="L476" s="141">
        <v>0</v>
      </c>
      <c r="M476" s="141">
        <v>0</v>
      </c>
      <c r="N476" s="141">
        <v>0</v>
      </c>
      <c r="O476" s="141">
        <v>0</v>
      </c>
      <c r="P476" s="141">
        <v>0</v>
      </c>
    </row>
    <row r="477" spans="1:16" ht="12.75">
      <c r="A477" s="141">
        <v>12</v>
      </c>
      <c r="B477" s="141">
        <v>1999</v>
      </c>
      <c r="C477" s="141" t="s">
        <v>441</v>
      </c>
      <c r="D477" s="141">
        <v>0</v>
      </c>
      <c r="E477" s="141">
        <v>0</v>
      </c>
      <c r="F477" s="141">
        <v>0</v>
      </c>
      <c r="G477" s="141">
        <v>0</v>
      </c>
      <c r="H477" s="141">
        <v>0</v>
      </c>
      <c r="I477" s="141">
        <v>0</v>
      </c>
      <c r="J477" s="141">
        <v>0</v>
      </c>
      <c r="K477" s="141">
        <v>0</v>
      </c>
      <c r="L477" s="141">
        <v>0</v>
      </c>
      <c r="M477" s="141">
        <v>0</v>
      </c>
      <c r="N477" s="141">
        <v>0</v>
      </c>
      <c r="O477" s="141">
        <v>0</v>
      </c>
      <c r="P477" s="141">
        <v>0</v>
      </c>
    </row>
    <row r="478" spans="1:16" ht="12.75">
      <c r="A478" s="141">
        <v>10</v>
      </c>
      <c r="B478" s="141">
        <v>1999</v>
      </c>
      <c r="C478" s="141" t="s">
        <v>442</v>
      </c>
      <c r="D478" s="141">
        <v>0</v>
      </c>
      <c r="E478" s="141">
        <v>0</v>
      </c>
      <c r="F478" s="141">
        <v>0</v>
      </c>
      <c r="G478" s="141">
        <v>0</v>
      </c>
      <c r="H478" s="141">
        <v>0</v>
      </c>
      <c r="I478" s="141">
        <v>0</v>
      </c>
      <c r="J478" s="141">
        <v>0</v>
      </c>
      <c r="K478" s="141">
        <v>0</v>
      </c>
      <c r="L478" s="141">
        <v>0</v>
      </c>
      <c r="M478" s="141">
        <v>0</v>
      </c>
      <c r="N478" s="141">
        <v>0</v>
      </c>
      <c r="O478" s="141">
        <v>0</v>
      </c>
      <c r="P478" s="141">
        <v>0</v>
      </c>
    </row>
    <row r="479" spans="1:16" ht="12.75">
      <c r="A479" s="141">
        <v>10</v>
      </c>
      <c r="B479" s="141">
        <v>1999</v>
      </c>
      <c r="C479" s="141" t="s">
        <v>443</v>
      </c>
      <c r="D479" s="141">
        <v>0</v>
      </c>
      <c r="E479" s="141">
        <v>0</v>
      </c>
      <c r="F479" s="141">
        <v>0</v>
      </c>
      <c r="G479" s="141">
        <v>0</v>
      </c>
      <c r="H479" s="141">
        <v>0</v>
      </c>
      <c r="I479" s="141">
        <v>0</v>
      </c>
      <c r="J479" s="141">
        <v>0</v>
      </c>
      <c r="K479" s="141">
        <v>0</v>
      </c>
      <c r="L479" s="141">
        <v>0</v>
      </c>
      <c r="M479" s="141">
        <v>0</v>
      </c>
      <c r="N479" s="141">
        <v>0</v>
      </c>
      <c r="O479" s="141">
        <v>0</v>
      </c>
      <c r="P479" s="141">
        <v>0</v>
      </c>
    </row>
    <row r="480" spans="1:16" ht="12.75">
      <c r="A480" s="141">
        <v>10</v>
      </c>
      <c r="B480" s="141">
        <v>1999</v>
      </c>
      <c r="C480" s="141" t="s">
        <v>444</v>
      </c>
      <c r="D480" s="141">
        <v>0</v>
      </c>
      <c r="E480" s="141">
        <v>0</v>
      </c>
      <c r="F480" s="141">
        <v>0</v>
      </c>
      <c r="G480" s="141">
        <v>0</v>
      </c>
      <c r="H480" s="141">
        <v>0</v>
      </c>
      <c r="I480" s="141">
        <v>0</v>
      </c>
      <c r="J480" s="141">
        <v>0</v>
      </c>
      <c r="K480" s="141">
        <v>0</v>
      </c>
      <c r="L480" s="141">
        <v>0</v>
      </c>
      <c r="M480" s="141">
        <v>0</v>
      </c>
      <c r="N480" s="141">
        <v>0</v>
      </c>
      <c r="O480" s="141">
        <v>0</v>
      </c>
      <c r="P480" s="141">
        <v>0</v>
      </c>
    </row>
    <row r="481" spans="1:16" ht="12.75">
      <c r="A481" s="141">
        <v>10</v>
      </c>
      <c r="B481" s="141">
        <v>1999</v>
      </c>
      <c r="C481" s="141" t="s">
        <v>445</v>
      </c>
      <c r="D481" s="141">
        <v>0</v>
      </c>
      <c r="E481" s="141">
        <v>0</v>
      </c>
      <c r="F481" s="141">
        <v>0</v>
      </c>
      <c r="G481" s="141">
        <v>0</v>
      </c>
      <c r="H481" s="141">
        <v>0</v>
      </c>
      <c r="I481" s="141">
        <v>0</v>
      </c>
      <c r="J481" s="141">
        <v>0</v>
      </c>
      <c r="K481" s="141">
        <v>0</v>
      </c>
      <c r="L481" s="141">
        <v>0</v>
      </c>
      <c r="M481" s="141">
        <v>0</v>
      </c>
      <c r="N481" s="141">
        <v>0</v>
      </c>
      <c r="O481" s="141">
        <v>0</v>
      </c>
      <c r="P481" s="141">
        <v>0</v>
      </c>
    </row>
    <row r="482" spans="1:16" ht="12.75">
      <c r="A482" s="141">
        <v>10</v>
      </c>
      <c r="B482" s="141">
        <v>1999</v>
      </c>
      <c r="C482" s="141" t="s">
        <v>446</v>
      </c>
      <c r="D482" s="141">
        <v>0</v>
      </c>
      <c r="E482" s="141">
        <v>0</v>
      </c>
      <c r="F482" s="141">
        <v>0</v>
      </c>
      <c r="G482" s="141">
        <v>0</v>
      </c>
      <c r="H482" s="141">
        <v>0</v>
      </c>
      <c r="I482" s="141">
        <v>0</v>
      </c>
      <c r="J482" s="141">
        <v>0</v>
      </c>
      <c r="K482" s="141">
        <v>0</v>
      </c>
      <c r="L482" s="141">
        <v>0</v>
      </c>
      <c r="M482" s="141">
        <v>0</v>
      </c>
      <c r="N482" s="141">
        <v>0</v>
      </c>
      <c r="O482" s="141">
        <v>0</v>
      </c>
      <c r="P482" s="141">
        <v>0</v>
      </c>
    </row>
    <row r="483" spans="1:16" ht="12.75">
      <c r="A483" s="141">
        <v>10</v>
      </c>
      <c r="B483" s="141">
        <v>1999</v>
      </c>
      <c r="C483" s="141" t="s">
        <v>447</v>
      </c>
      <c r="D483" s="141">
        <v>0</v>
      </c>
      <c r="E483" s="141">
        <v>0</v>
      </c>
      <c r="F483" s="141">
        <v>0</v>
      </c>
      <c r="G483" s="141">
        <v>0</v>
      </c>
      <c r="H483" s="141">
        <v>0</v>
      </c>
      <c r="I483" s="141">
        <v>0</v>
      </c>
      <c r="J483" s="141">
        <v>0</v>
      </c>
      <c r="K483" s="141">
        <v>0</v>
      </c>
      <c r="L483" s="141">
        <v>0</v>
      </c>
      <c r="M483" s="141">
        <v>0</v>
      </c>
      <c r="N483" s="141">
        <v>0</v>
      </c>
      <c r="O483" s="141">
        <v>0</v>
      </c>
      <c r="P483" s="141">
        <v>0</v>
      </c>
    </row>
    <row r="484" spans="1:16" ht="12.75">
      <c r="A484" s="141">
        <v>10</v>
      </c>
      <c r="B484" s="141">
        <v>1999</v>
      </c>
      <c r="C484" s="141" t="s">
        <v>448</v>
      </c>
      <c r="D484" s="141">
        <v>0</v>
      </c>
      <c r="E484" s="141">
        <v>0</v>
      </c>
      <c r="F484" s="141">
        <v>0</v>
      </c>
      <c r="G484" s="141">
        <v>0</v>
      </c>
      <c r="H484" s="141">
        <v>0</v>
      </c>
      <c r="I484" s="141">
        <v>0</v>
      </c>
      <c r="J484" s="141">
        <v>0</v>
      </c>
      <c r="K484" s="141">
        <v>0</v>
      </c>
      <c r="L484" s="141">
        <v>0</v>
      </c>
      <c r="M484" s="141">
        <v>0</v>
      </c>
      <c r="N484" s="141">
        <v>0</v>
      </c>
      <c r="O484" s="141">
        <v>0</v>
      </c>
      <c r="P484" s="141">
        <v>0</v>
      </c>
    </row>
    <row r="485" spans="1:16" ht="12.75">
      <c r="A485" s="141">
        <v>10</v>
      </c>
      <c r="B485" s="141">
        <v>1999</v>
      </c>
      <c r="C485" s="141" t="s">
        <v>449</v>
      </c>
      <c r="D485" s="141">
        <v>0</v>
      </c>
      <c r="E485" s="141">
        <v>0</v>
      </c>
      <c r="F485" s="141">
        <v>0</v>
      </c>
      <c r="G485" s="141">
        <v>0</v>
      </c>
      <c r="H485" s="141">
        <v>0</v>
      </c>
      <c r="I485" s="141">
        <v>0</v>
      </c>
      <c r="J485" s="141">
        <v>0</v>
      </c>
      <c r="K485" s="141">
        <v>0</v>
      </c>
      <c r="L485" s="141">
        <v>0</v>
      </c>
      <c r="M485" s="141">
        <v>0</v>
      </c>
      <c r="N485" s="141">
        <v>0</v>
      </c>
      <c r="O485" s="141">
        <v>0</v>
      </c>
      <c r="P485" s="141">
        <v>0</v>
      </c>
    </row>
    <row r="486" spans="1:16" ht="12.75">
      <c r="A486" s="141">
        <v>10</v>
      </c>
      <c r="B486" s="141">
        <v>1999</v>
      </c>
      <c r="C486" s="141" t="s">
        <v>450</v>
      </c>
      <c r="D486" s="141">
        <v>0</v>
      </c>
      <c r="E486" s="141">
        <v>0</v>
      </c>
      <c r="F486" s="141">
        <v>0</v>
      </c>
      <c r="G486" s="141">
        <v>0</v>
      </c>
      <c r="H486" s="141">
        <v>0</v>
      </c>
      <c r="I486" s="141">
        <v>0</v>
      </c>
      <c r="J486" s="141">
        <v>0</v>
      </c>
      <c r="K486" s="141">
        <v>0</v>
      </c>
      <c r="L486" s="141">
        <v>0</v>
      </c>
      <c r="M486" s="141">
        <v>0</v>
      </c>
      <c r="N486" s="141">
        <v>0</v>
      </c>
      <c r="O486" s="141">
        <v>0</v>
      </c>
      <c r="P486" s="141">
        <v>0</v>
      </c>
    </row>
    <row r="487" spans="1:16" ht="12.75">
      <c r="A487" s="141">
        <v>10</v>
      </c>
      <c r="B487" s="141">
        <v>1999</v>
      </c>
      <c r="C487" s="141" t="s">
        <v>361</v>
      </c>
      <c r="D487" s="141">
        <v>0</v>
      </c>
      <c r="E487" s="141">
        <v>0</v>
      </c>
      <c r="F487" s="141">
        <v>0</v>
      </c>
      <c r="G487" s="141">
        <v>0</v>
      </c>
      <c r="H487" s="141">
        <v>0</v>
      </c>
      <c r="I487" s="141">
        <v>0</v>
      </c>
      <c r="J487" s="141">
        <v>0</v>
      </c>
      <c r="K487" s="141">
        <v>0</v>
      </c>
      <c r="L487" s="141">
        <v>0</v>
      </c>
      <c r="M487" s="141">
        <v>0</v>
      </c>
      <c r="N487" s="141">
        <v>0</v>
      </c>
      <c r="O487" s="141">
        <v>0</v>
      </c>
      <c r="P487" s="141">
        <v>0</v>
      </c>
    </row>
    <row r="488" spans="1:16" ht="12.75">
      <c r="A488" s="141">
        <v>10</v>
      </c>
      <c r="B488" s="141">
        <v>1999</v>
      </c>
      <c r="C488" s="141" t="s">
        <v>362</v>
      </c>
      <c r="D488" s="141">
        <v>0</v>
      </c>
      <c r="E488" s="141">
        <v>0</v>
      </c>
      <c r="F488" s="141">
        <v>0</v>
      </c>
      <c r="G488" s="141">
        <v>0</v>
      </c>
      <c r="H488" s="141">
        <v>0</v>
      </c>
      <c r="I488" s="141">
        <v>0</v>
      </c>
      <c r="J488" s="141">
        <v>0</v>
      </c>
      <c r="K488" s="141">
        <v>0</v>
      </c>
      <c r="L488" s="141">
        <v>0</v>
      </c>
      <c r="M488" s="141">
        <v>0</v>
      </c>
      <c r="N488" s="141">
        <v>0</v>
      </c>
      <c r="O488" s="141">
        <v>0</v>
      </c>
      <c r="P488" s="141">
        <v>0</v>
      </c>
    </row>
    <row r="489" spans="1:16" ht="12.75">
      <c r="A489" s="141">
        <v>10</v>
      </c>
      <c r="B489" s="141">
        <v>1999</v>
      </c>
      <c r="C489" s="141" t="s">
        <v>363</v>
      </c>
      <c r="D489" s="141">
        <v>0</v>
      </c>
      <c r="E489" s="141">
        <v>0</v>
      </c>
      <c r="F489" s="141">
        <v>0</v>
      </c>
      <c r="G489" s="141">
        <v>0</v>
      </c>
      <c r="H489" s="141">
        <v>0</v>
      </c>
      <c r="I489" s="141">
        <v>0</v>
      </c>
      <c r="J489" s="141">
        <v>0</v>
      </c>
      <c r="K489" s="141">
        <v>0</v>
      </c>
      <c r="L489" s="141">
        <v>0</v>
      </c>
      <c r="M489" s="141">
        <v>0</v>
      </c>
      <c r="N489" s="141">
        <v>0</v>
      </c>
      <c r="O489" s="141">
        <v>0</v>
      </c>
      <c r="P489" s="141">
        <v>0</v>
      </c>
    </row>
    <row r="490" spans="1:16" ht="12.75">
      <c r="A490" s="141">
        <v>10</v>
      </c>
      <c r="B490" s="141">
        <v>1999</v>
      </c>
      <c r="C490" s="141" t="s">
        <v>364</v>
      </c>
      <c r="D490" s="141">
        <v>0</v>
      </c>
      <c r="E490" s="141">
        <v>0</v>
      </c>
      <c r="F490" s="141">
        <v>0</v>
      </c>
      <c r="G490" s="141">
        <v>0</v>
      </c>
      <c r="H490" s="141">
        <v>0</v>
      </c>
      <c r="I490" s="141">
        <v>0</v>
      </c>
      <c r="J490" s="141">
        <v>0</v>
      </c>
      <c r="K490" s="141">
        <v>0</v>
      </c>
      <c r="L490" s="141">
        <v>0</v>
      </c>
      <c r="M490" s="141">
        <v>0</v>
      </c>
      <c r="N490" s="141">
        <v>0</v>
      </c>
      <c r="O490" s="141">
        <v>0</v>
      </c>
      <c r="P490" s="141">
        <v>0</v>
      </c>
    </row>
    <row r="491" spans="1:16" ht="12.75">
      <c r="A491" s="141">
        <v>10</v>
      </c>
      <c r="B491" s="141">
        <v>1999</v>
      </c>
      <c r="C491" s="141" t="s">
        <v>365</v>
      </c>
      <c r="D491" s="141">
        <v>0</v>
      </c>
      <c r="E491" s="141">
        <v>0</v>
      </c>
      <c r="F491" s="141">
        <v>0</v>
      </c>
      <c r="G491" s="141">
        <v>0</v>
      </c>
      <c r="H491" s="141">
        <v>0</v>
      </c>
      <c r="I491" s="141">
        <v>0</v>
      </c>
      <c r="J491" s="141">
        <v>0</v>
      </c>
      <c r="K491" s="141">
        <v>0</v>
      </c>
      <c r="L491" s="141">
        <v>0</v>
      </c>
      <c r="M491" s="141">
        <v>0</v>
      </c>
      <c r="N491" s="141">
        <v>0</v>
      </c>
      <c r="O491" s="141">
        <v>0</v>
      </c>
      <c r="P491" s="141">
        <v>0</v>
      </c>
    </row>
    <row r="492" spans="1:16" ht="12.75">
      <c r="A492" s="141">
        <v>10</v>
      </c>
      <c r="B492" s="141">
        <v>1999</v>
      </c>
      <c r="C492" s="141" t="s">
        <v>366</v>
      </c>
      <c r="D492" s="141">
        <v>0</v>
      </c>
      <c r="E492" s="141">
        <v>0</v>
      </c>
      <c r="F492" s="141">
        <v>0</v>
      </c>
      <c r="G492" s="141">
        <v>0</v>
      </c>
      <c r="H492" s="141">
        <v>0</v>
      </c>
      <c r="I492" s="141">
        <v>0</v>
      </c>
      <c r="J492" s="141">
        <v>0</v>
      </c>
      <c r="K492" s="141">
        <v>0</v>
      </c>
      <c r="L492" s="141">
        <v>0</v>
      </c>
      <c r="M492" s="141">
        <v>0</v>
      </c>
      <c r="N492" s="141">
        <v>0</v>
      </c>
      <c r="O492" s="141">
        <v>0</v>
      </c>
      <c r="P492" s="141">
        <v>0</v>
      </c>
    </row>
    <row r="493" spans="1:16" ht="12.75">
      <c r="A493" s="141">
        <v>10</v>
      </c>
      <c r="B493" s="141">
        <v>1999</v>
      </c>
      <c r="C493" s="141" t="s">
        <v>367</v>
      </c>
      <c r="D493" s="141">
        <v>0</v>
      </c>
      <c r="E493" s="141">
        <v>0</v>
      </c>
      <c r="F493" s="141">
        <v>0</v>
      </c>
      <c r="G493" s="141">
        <v>0</v>
      </c>
      <c r="H493" s="141">
        <v>0</v>
      </c>
      <c r="I493" s="141">
        <v>0</v>
      </c>
      <c r="J493" s="141">
        <v>0</v>
      </c>
      <c r="K493" s="141">
        <v>0</v>
      </c>
      <c r="L493" s="141">
        <v>0</v>
      </c>
      <c r="M493" s="141">
        <v>0</v>
      </c>
      <c r="N493" s="141">
        <v>0</v>
      </c>
      <c r="O493" s="141">
        <v>0</v>
      </c>
      <c r="P493" s="141">
        <v>0</v>
      </c>
    </row>
    <row r="494" spans="1:16" ht="12.75">
      <c r="A494" s="141">
        <v>10</v>
      </c>
      <c r="B494" s="141">
        <v>1999</v>
      </c>
      <c r="C494" s="141" t="s">
        <v>368</v>
      </c>
      <c r="D494" s="141">
        <v>0</v>
      </c>
      <c r="E494" s="141">
        <v>0</v>
      </c>
      <c r="F494" s="141">
        <v>0</v>
      </c>
      <c r="G494" s="141">
        <v>0</v>
      </c>
      <c r="H494" s="141">
        <v>0</v>
      </c>
      <c r="I494" s="141">
        <v>0</v>
      </c>
      <c r="J494" s="141">
        <v>0</v>
      </c>
      <c r="K494" s="141">
        <v>0</v>
      </c>
      <c r="L494" s="141">
        <v>0</v>
      </c>
      <c r="M494" s="141">
        <v>0</v>
      </c>
      <c r="N494" s="141">
        <v>0</v>
      </c>
      <c r="O494" s="141">
        <v>0</v>
      </c>
      <c r="P494" s="141">
        <v>0</v>
      </c>
    </row>
    <row r="495" spans="1:16" ht="12.75">
      <c r="A495" s="141">
        <v>10</v>
      </c>
      <c r="B495" s="141">
        <v>1999</v>
      </c>
      <c r="C495" s="141" t="s">
        <v>369</v>
      </c>
      <c r="D495" s="141">
        <v>0</v>
      </c>
      <c r="E495" s="141">
        <v>0</v>
      </c>
      <c r="F495" s="141">
        <v>0</v>
      </c>
      <c r="G495" s="141">
        <v>0</v>
      </c>
      <c r="H495" s="141">
        <v>0</v>
      </c>
      <c r="I495" s="141">
        <v>0</v>
      </c>
      <c r="J495" s="141">
        <v>0</v>
      </c>
      <c r="K495" s="141">
        <v>0</v>
      </c>
      <c r="L495" s="141">
        <v>0</v>
      </c>
      <c r="M495" s="141">
        <v>0</v>
      </c>
      <c r="N495" s="141">
        <v>0</v>
      </c>
      <c r="O495" s="141">
        <v>0</v>
      </c>
      <c r="P495" s="141">
        <v>0</v>
      </c>
    </row>
    <row r="496" spans="1:16" ht="12.75">
      <c r="A496" s="141">
        <v>10</v>
      </c>
      <c r="B496" s="141">
        <v>1999</v>
      </c>
      <c r="C496" s="141" t="s">
        <v>370</v>
      </c>
      <c r="D496" s="141">
        <v>0</v>
      </c>
      <c r="E496" s="141">
        <v>0</v>
      </c>
      <c r="F496" s="141">
        <v>0</v>
      </c>
      <c r="G496" s="141">
        <v>0</v>
      </c>
      <c r="H496" s="141">
        <v>0</v>
      </c>
      <c r="I496" s="141">
        <v>0</v>
      </c>
      <c r="J496" s="141">
        <v>0</v>
      </c>
      <c r="K496" s="141">
        <v>0</v>
      </c>
      <c r="L496" s="141">
        <v>0</v>
      </c>
      <c r="M496" s="141">
        <v>0</v>
      </c>
      <c r="N496" s="141">
        <v>0</v>
      </c>
      <c r="O496" s="141">
        <v>0</v>
      </c>
      <c r="P496" s="141">
        <v>0</v>
      </c>
    </row>
    <row r="497" spans="1:16" ht="12.75">
      <c r="A497" s="141">
        <v>10</v>
      </c>
      <c r="B497" s="141">
        <v>1999</v>
      </c>
      <c r="C497" s="141" t="s">
        <v>371</v>
      </c>
      <c r="D497" s="141">
        <v>0</v>
      </c>
      <c r="E497" s="141">
        <v>0</v>
      </c>
      <c r="F497" s="141">
        <v>0</v>
      </c>
      <c r="G497" s="141">
        <v>0</v>
      </c>
      <c r="H497" s="141">
        <v>0</v>
      </c>
      <c r="I497" s="141">
        <v>0</v>
      </c>
      <c r="J497" s="141">
        <v>0</v>
      </c>
      <c r="K497" s="141">
        <v>0</v>
      </c>
      <c r="L497" s="141">
        <v>0</v>
      </c>
      <c r="M497" s="141">
        <v>0</v>
      </c>
      <c r="N497" s="141">
        <v>0</v>
      </c>
      <c r="O497" s="141">
        <v>0</v>
      </c>
      <c r="P497" s="141">
        <v>0</v>
      </c>
    </row>
    <row r="498" spans="1:16" ht="12.75">
      <c r="A498" s="141">
        <v>10</v>
      </c>
      <c r="B498" s="141">
        <v>1999</v>
      </c>
      <c r="C498" s="141" t="s">
        <v>372</v>
      </c>
      <c r="D498" s="141">
        <v>0</v>
      </c>
      <c r="E498" s="141">
        <v>0</v>
      </c>
      <c r="F498" s="141">
        <v>0</v>
      </c>
      <c r="G498" s="141">
        <v>0</v>
      </c>
      <c r="H498" s="141">
        <v>0</v>
      </c>
      <c r="I498" s="141">
        <v>0</v>
      </c>
      <c r="J498" s="141">
        <v>0</v>
      </c>
      <c r="K498" s="141">
        <v>0</v>
      </c>
      <c r="L498" s="141">
        <v>0</v>
      </c>
      <c r="M498" s="141">
        <v>0</v>
      </c>
      <c r="N498" s="141">
        <v>0</v>
      </c>
      <c r="O498" s="141">
        <v>0</v>
      </c>
      <c r="P498" s="141">
        <v>0</v>
      </c>
    </row>
    <row r="499" spans="1:16" ht="12.75">
      <c r="A499" s="141">
        <v>10</v>
      </c>
      <c r="B499" s="141">
        <v>1999</v>
      </c>
      <c r="C499" s="141" t="s">
        <v>373</v>
      </c>
      <c r="D499" s="141">
        <v>0</v>
      </c>
      <c r="E499" s="141">
        <v>0</v>
      </c>
      <c r="F499" s="141">
        <v>0</v>
      </c>
      <c r="G499" s="141">
        <v>0</v>
      </c>
      <c r="H499" s="141">
        <v>0</v>
      </c>
      <c r="I499" s="141">
        <v>0</v>
      </c>
      <c r="J499" s="141">
        <v>0</v>
      </c>
      <c r="K499" s="141">
        <v>0</v>
      </c>
      <c r="L499" s="141">
        <v>0</v>
      </c>
      <c r="M499" s="141">
        <v>0</v>
      </c>
      <c r="N499" s="141">
        <v>0</v>
      </c>
      <c r="O499" s="141">
        <v>0</v>
      </c>
      <c r="P499" s="141">
        <v>0</v>
      </c>
    </row>
    <row r="500" spans="1:16" ht="12.75">
      <c r="A500" s="141">
        <v>10</v>
      </c>
      <c r="B500" s="141">
        <v>1999</v>
      </c>
      <c r="C500" s="141" t="s">
        <v>374</v>
      </c>
      <c r="D500" s="141">
        <v>0</v>
      </c>
      <c r="E500" s="141">
        <v>0</v>
      </c>
      <c r="F500" s="141">
        <v>0</v>
      </c>
      <c r="G500" s="141">
        <v>0</v>
      </c>
      <c r="H500" s="141">
        <v>0</v>
      </c>
      <c r="I500" s="141">
        <v>0</v>
      </c>
      <c r="J500" s="141">
        <v>0</v>
      </c>
      <c r="K500" s="141">
        <v>0</v>
      </c>
      <c r="L500" s="141">
        <v>0</v>
      </c>
      <c r="M500" s="141">
        <v>0</v>
      </c>
      <c r="N500" s="141">
        <v>0</v>
      </c>
      <c r="O500" s="141">
        <v>0</v>
      </c>
      <c r="P500" s="141">
        <v>0</v>
      </c>
    </row>
    <row r="501" spans="1:16" ht="12.75">
      <c r="A501" s="141">
        <v>10</v>
      </c>
      <c r="B501" s="141">
        <v>1999</v>
      </c>
      <c r="C501" s="141" t="s">
        <v>375</v>
      </c>
      <c r="D501" s="141">
        <v>0</v>
      </c>
      <c r="E501" s="141">
        <v>0</v>
      </c>
      <c r="F501" s="141">
        <v>0</v>
      </c>
      <c r="G501" s="141">
        <v>0</v>
      </c>
      <c r="H501" s="141">
        <v>0</v>
      </c>
      <c r="I501" s="141">
        <v>0</v>
      </c>
      <c r="J501" s="141">
        <v>0</v>
      </c>
      <c r="K501" s="141">
        <v>0</v>
      </c>
      <c r="L501" s="141">
        <v>0</v>
      </c>
      <c r="M501" s="141">
        <v>0</v>
      </c>
      <c r="N501" s="141">
        <v>0</v>
      </c>
      <c r="O501" s="141">
        <v>0</v>
      </c>
      <c r="P501" s="141">
        <v>0</v>
      </c>
    </row>
    <row r="502" spans="1:16" ht="12.75">
      <c r="A502" s="141">
        <v>10</v>
      </c>
      <c r="B502" s="141">
        <v>1999</v>
      </c>
      <c r="C502" s="141" t="s">
        <v>376</v>
      </c>
      <c r="D502" s="141">
        <v>0</v>
      </c>
      <c r="E502" s="141">
        <v>0</v>
      </c>
      <c r="F502" s="141">
        <v>0</v>
      </c>
      <c r="G502" s="141">
        <v>0</v>
      </c>
      <c r="H502" s="141">
        <v>0</v>
      </c>
      <c r="I502" s="141">
        <v>0</v>
      </c>
      <c r="J502" s="141">
        <v>0</v>
      </c>
      <c r="K502" s="141">
        <v>0</v>
      </c>
      <c r="L502" s="141">
        <v>0</v>
      </c>
      <c r="M502" s="141">
        <v>0</v>
      </c>
      <c r="N502" s="141">
        <v>0</v>
      </c>
      <c r="O502" s="141">
        <v>0</v>
      </c>
      <c r="P502" s="141">
        <v>0</v>
      </c>
    </row>
    <row r="503" spans="1:16" ht="12.75">
      <c r="A503" s="141">
        <v>10</v>
      </c>
      <c r="B503" s="141">
        <v>1999</v>
      </c>
      <c r="C503" s="141" t="s">
        <v>377</v>
      </c>
      <c r="D503" s="141">
        <v>0</v>
      </c>
      <c r="E503" s="141">
        <v>0</v>
      </c>
      <c r="F503" s="141">
        <v>0</v>
      </c>
      <c r="G503" s="141">
        <v>0</v>
      </c>
      <c r="H503" s="141">
        <v>0</v>
      </c>
      <c r="I503" s="141">
        <v>0</v>
      </c>
      <c r="J503" s="141">
        <v>0</v>
      </c>
      <c r="K503" s="141">
        <v>0</v>
      </c>
      <c r="L503" s="141">
        <v>0</v>
      </c>
      <c r="M503" s="141">
        <v>0</v>
      </c>
      <c r="N503" s="141">
        <v>0</v>
      </c>
      <c r="O503" s="141">
        <v>0</v>
      </c>
      <c r="P503" s="141">
        <v>0</v>
      </c>
    </row>
    <row r="504" spans="1:16" ht="12.75">
      <c r="A504" s="141">
        <v>12</v>
      </c>
      <c r="B504" s="141">
        <v>1999</v>
      </c>
      <c r="C504" s="141" t="s">
        <v>378</v>
      </c>
      <c r="D504" s="141">
        <v>0</v>
      </c>
      <c r="E504" s="141">
        <v>0</v>
      </c>
      <c r="F504" s="141">
        <v>0</v>
      </c>
      <c r="G504" s="141">
        <v>0</v>
      </c>
      <c r="H504" s="141">
        <v>0</v>
      </c>
      <c r="I504" s="141">
        <v>0</v>
      </c>
      <c r="J504" s="141">
        <v>0</v>
      </c>
      <c r="K504" s="141">
        <v>0</v>
      </c>
      <c r="L504" s="141">
        <v>0</v>
      </c>
      <c r="M504" s="141">
        <v>0</v>
      </c>
      <c r="N504" s="141">
        <v>0</v>
      </c>
      <c r="O504" s="141">
        <v>0</v>
      </c>
      <c r="P504" s="141">
        <v>0</v>
      </c>
    </row>
    <row r="505" spans="1:16" ht="12.75">
      <c r="A505" s="141">
        <v>10</v>
      </c>
      <c r="B505" s="141">
        <v>1999</v>
      </c>
      <c r="C505" s="141" t="s">
        <v>379</v>
      </c>
      <c r="D505" s="141">
        <v>0</v>
      </c>
      <c r="E505" s="141">
        <v>0</v>
      </c>
      <c r="F505" s="141">
        <v>0</v>
      </c>
      <c r="G505" s="141">
        <v>0</v>
      </c>
      <c r="H505" s="141">
        <v>0</v>
      </c>
      <c r="I505" s="141">
        <v>0</v>
      </c>
      <c r="J505" s="141">
        <v>0</v>
      </c>
      <c r="K505" s="141">
        <v>0</v>
      </c>
      <c r="L505" s="141">
        <v>0</v>
      </c>
      <c r="M505" s="141">
        <v>0</v>
      </c>
      <c r="N505" s="141">
        <v>0</v>
      </c>
      <c r="O505" s="141">
        <v>0</v>
      </c>
      <c r="P505" s="141">
        <v>0</v>
      </c>
    </row>
    <row r="506" spans="1:16" ht="12.75">
      <c r="A506" s="141">
        <v>10</v>
      </c>
      <c r="B506" s="141">
        <v>1999</v>
      </c>
      <c r="C506" s="141" t="s">
        <v>380</v>
      </c>
      <c r="D506" s="141">
        <v>0</v>
      </c>
      <c r="E506" s="141">
        <v>0</v>
      </c>
      <c r="F506" s="141">
        <v>0</v>
      </c>
      <c r="G506" s="141">
        <v>0</v>
      </c>
      <c r="H506" s="141">
        <v>0</v>
      </c>
      <c r="I506" s="141">
        <v>0</v>
      </c>
      <c r="J506" s="141">
        <v>0</v>
      </c>
      <c r="K506" s="141">
        <v>0</v>
      </c>
      <c r="L506" s="141">
        <v>0</v>
      </c>
      <c r="M506" s="141">
        <v>0</v>
      </c>
      <c r="N506" s="141">
        <v>0</v>
      </c>
      <c r="O506" s="141">
        <v>0</v>
      </c>
      <c r="P506" s="141">
        <v>0</v>
      </c>
    </row>
    <row r="507" spans="1:16" ht="12.75">
      <c r="A507" s="141">
        <v>10</v>
      </c>
      <c r="B507" s="141">
        <v>1999</v>
      </c>
      <c r="C507" s="141" t="s">
        <v>381</v>
      </c>
      <c r="D507" s="141">
        <v>0</v>
      </c>
      <c r="E507" s="141">
        <v>0</v>
      </c>
      <c r="F507" s="141">
        <v>0</v>
      </c>
      <c r="G507" s="141">
        <v>0</v>
      </c>
      <c r="H507" s="141">
        <v>0</v>
      </c>
      <c r="I507" s="141">
        <v>0</v>
      </c>
      <c r="J507" s="141">
        <v>0</v>
      </c>
      <c r="K507" s="141">
        <v>0</v>
      </c>
      <c r="L507" s="141">
        <v>0</v>
      </c>
      <c r="M507" s="141">
        <v>0</v>
      </c>
      <c r="N507" s="141">
        <v>0</v>
      </c>
      <c r="O507" s="141">
        <v>0</v>
      </c>
      <c r="P507" s="141">
        <v>0</v>
      </c>
    </row>
    <row r="508" spans="1:16" ht="12.75">
      <c r="A508" s="141">
        <v>10</v>
      </c>
      <c r="B508" s="141">
        <v>1999</v>
      </c>
      <c r="C508" s="141" t="s">
        <v>382</v>
      </c>
      <c r="D508" s="141">
        <v>0</v>
      </c>
      <c r="E508" s="141">
        <v>0</v>
      </c>
      <c r="F508" s="141">
        <v>0</v>
      </c>
      <c r="G508" s="141">
        <v>0</v>
      </c>
      <c r="H508" s="141">
        <v>0</v>
      </c>
      <c r="I508" s="141">
        <v>0</v>
      </c>
      <c r="J508" s="141">
        <v>0</v>
      </c>
      <c r="K508" s="141">
        <v>0</v>
      </c>
      <c r="L508" s="141">
        <v>0</v>
      </c>
      <c r="M508" s="141">
        <v>0</v>
      </c>
      <c r="N508" s="141">
        <v>0</v>
      </c>
      <c r="O508" s="141">
        <v>0</v>
      </c>
      <c r="P508" s="141">
        <v>0</v>
      </c>
    </row>
    <row r="509" spans="1:16" ht="12.75">
      <c r="A509" s="141">
        <v>12</v>
      </c>
      <c r="B509" s="141">
        <v>1999</v>
      </c>
      <c r="C509" s="141" t="s">
        <v>383</v>
      </c>
      <c r="D509" s="141">
        <v>0</v>
      </c>
      <c r="E509" s="141">
        <v>0</v>
      </c>
      <c r="F509" s="141">
        <v>0</v>
      </c>
      <c r="G509" s="141">
        <v>0</v>
      </c>
      <c r="H509" s="141">
        <v>0</v>
      </c>
      <c r="I509" s="141">
        <v>0</v>
      </c>
      <c r="J509" s="141">
        <v>0</v>
      </c>
      <c r="K509" s="141">
        <v>0</v>
      </c>
      <c r="L509" s="141">
        <v>0</v>
      </c>
      <c r="M509" s="141">
        <v>0</v>
      </c>
      <c r="N509" s="141">
        <v>0</v>
      </c>
      <c r="O509" s="141">
        <v>0</v>
      </c>
      <c r="P509" s="141">
        <v>0</v>
      </c>
    </row>
    <row r="510" spans="1:16" ht="12.75">
      <c r="A510" s="141">
        <v>11</v>
      </c>
      <c r="B510" s="141">
        <v>1999</v>
      </c>
      <c r="C510" s="141" t="s">
        <v>429</v>
      </c>
      <c r="D510" s="141">
        <v>0</v>
      </c>
      <c r="E510" s="141">
        <v>0</v>
      </c>
      <c r="F510" s="141">
        <v>0</v>
      </c>
      <c r="G510" s="141">
        <v>0</v>
      </c>
      <c r="H510" s="141">
        <v>0</v>
      </c>
      <c r="I510" s="141">
        <v>0</v>
      </c>
      <c r="J510" s="141">
        <v>0</v>
      </c>
      <c r="K510" s="141">
        <v>0</v>
      </c>
      <c r="L510" s="141">
        <v>0</v>
      </c>
      <c r="M510" s="141">
        <v>0</v>
      </c>
      <c r="N510" s="141">
        <v>0</v>
      </c>
      <c r="O510" s="141">
        <v>0</v>
      </c>
      <c r="P510" s="141">
        <v>0</v>
      </c>
    </row>
    <row r="511" spans="1:16" ht="12.75">
      <c r="A511" s="141">
        <v>10</v>
      </c>
      <c r="B511" s="141">
        <v>1999</v>
      </c>
      <c r="C511" s="141" t="s">
        <v>430</v>
      </c>
      <c r="D511" s="141">
        <v>0</v>
      </c>
      <c r="E511" s="141">
        <v>0</v>
      </c>
      <c r="F511" s="141">
        <v>0</v>
      </c>
      <c r="G511" s="141">
        <v>0</v>
      </c>
      <c r="H511" s="141">
        <v>0</v>
      </c>
      <c r="I511" s="141">
        <v>0</v>
      </c>
      <c r="J511" s="141">
        <v>0</v>
      </c>
      <c r="K511" s="141">
        <v>0</v>
      </c>
      <c r="L511" s="141">
        <v>0</v>
      </c>
      <c r="M511" s="141">
        <v>0</v>
      </c>
      <c r="N511" s="141">
        <v>0</v>
      </c>
      <c r="O511" s="141">
        <v>0</v>
      </c>
      <c r="P511" s="141">
        <v>0</v>
      </c>
    </row>
    <row r="512" spans="1:16" ht="12.75">
      <c r="A512" s="141">
        <v>10</v>
      </c>
      <c r="B512" s="141">
        <v>1999</v>
      </c>
      <c r="C512" s="141" t="s">
        <v>433</v>
      </c>
      <c r="D512" s="141">
        <v>0</v>
      </c>
      <c r="E512" s="141">
        <v>0</v>
      </c>
      <c r="F512" s="141">
        <v>0</v>
      </c>
      <c r="G512" s="141">
        <v>0</v>
      </c>
      <c r="H512" s="141">
        <v>0</v>
      </c>
      <c r="I512" s="141">
        <v>0</v>
      </c>
      <c r="J512" s="141">
        <v>0</v>
      </c>
      <c r="K512" s="141">
        <v>0</v>
      </c>
      <c r="L512" s="141">
        <v>0</v>
      </c>
      <c r="M512" s="141">
        <v>0</v>
      </c>
      <c r="N512" s="141">
        <v>0</v>
      </c>
      <c r="O512" s="141">
        <v>0</v>
      </c>
      <c r="P512" s="141">
        <v>0</v>
      </c>
    </row>
    <row r="513" spans="1:16" ht="12.75">
      <c r="A513" s="141">
        <v>10</v>
      </c>
      <c r="B513" s="141">
        <v>1999</v>
      </c>
      <c r="C513" s="141" t="s">
        <v>434</v>
      </c>
      <c r="D513" s="141">
        <v>0</v>
      </c>
      <c r="E513" s="141">
        <v>0</v>
      </c>
      <c r="F513" s="141">
        <v>0</v>
      </c>
      <c r="G513" s="141">
        <v>0</v>
      </c>
      <c r="H513" s="141">
        <v>0</v>
      </c>
      <c r="I513" s="141">
        <v>0</v>
      </c>
      <c r="J513" s="141">
        <v>0</v>
      </c>
      <c r="K513" s="141">
        <v>0</v>
      </c>
      <c r="L513" s="141">
        <v>0</v>
      </c>
      <c r="M513" s="141">
        <v>0</v>
      </c>
      <c r="N513" s="141">
        <v>0</v>
      </c>
      <c r="O513" s="141">
        <v>0</v>
      </c>
      <c r="P513" s="141">
        <v>0</v>
      </c>
    </row>
    <row r="514" spans="1:16" ht="12.75">
      <c r="A514" s="141">
        <v>10</v>
      </c>
      <c r="B514" s="141">
        <v>1999</v>
      </c>
      <c r="C514" s="141" t="s">
        <v>435</v>
      </c>
      <c r="D514" s="141">
        <v>0</v>
      </c>
      <c r="E514" s="141">
        <v>0</v>
      </c>
      <c r="F514" s="141">
        <v>0</v>
      </c>
      <c r="G514" s="141">
        <v>0</v>
      </c>
      <c r="H514" s="141">
        <v>0</v>
      </c>
      <c r="I514" s="141">
        <v>0</v>
      </c>
      <c r="J514" s="141">
        <v>0</v>
      </c>
      <c r="K514" s="141">
        <v>0</v>
      </c>
      <c r="L514" s="141">
        <v>0</v>
      </c>
      <c r="M514" s="141">
        <v>0</v>
      </c>
      <c r="N514" s="141">
        <v>0</v>
      </c>
      <c r="O514" s="141">
        <v>0</v>
      </c>
      <c r="P514" s="141">
        <v>0</v>
      </c>
    </row>
    <row r="515" spans="1:16" ht="12.75">
      <c r="A515" s="141">
        <v>10</v>
      </c>
      <c r="B515" s="141">
        <v>1999</v>
      </c>
      <c r="C515" s="141" t="s">
        <v>436</v>
      </c>
      <c r="D515" s="141">
        <v>0</v>
      </c>
      <c r="E515" s="141">
        <v>0</v>
      </c>
      <c r="F515" s="141">
        <v>0</v>
      </c>
      <c r="G515" s="141">
        <v>0</v>
      </c>
      <c r="H515" s="141">
        <v>0</v>
      </c>
      <c r="I515" s="141">
        <v>0</v>
      </c>
      <c r="J515" s="141">
        <v>0</v>
      </c>
      <c r="K515" s="141">
        <v>0</v>
      </c>
      <c r="L515" s="141">
        <v>0</v>
      </c>
      <c r="M515" s="141">
        <v>0</v>
      </c>
      <c r="N515" s="141">
        <v>0</v>
      </c>
      <c r="O515" s="141">
        <v>0</v>
      </c>
      <c r="P515" s="141">
        <v>0</v>
      </c>
    </row>
    <row r="516" spans="1:16" ht="12.75">
      <c r="A516" s="141">
        <v>10</v>
      </c>
      <c r="B516" s="141">
        <v>1999</v>
      </c>
      <c r="C516" s="141" t="s">
        <v>437</v>
      </c>
      <c r="D516" s="141">
        <v>0</v>
      </c>
      <c r="E516" s="141">
        <v>0</v>
      </c>
      <c r="F516" s="141">
        <v>0</v>
      </c>
      <c r="G516" s="141">
        <v>0</v>
      </c>
      <c r="H516" s="141">
        <v>0</v>
      </c>
      <c r="I516" s="141">
        <v>0</v>
      </c>
      <c r="J516" s="141">
        <v>0</v>
      </c>
      <c r="K516" s="141">
        <v>0</v>
      </c>
      <c r="L516" s="141">
        <v>0</v>
      </c>
      <c r="M516" s="141">
        <v>0</v>
      </c>
      <c r="N516" s="141">
        <v>0</v>
      </c>
      <c r="O516" s="141">
        <v>0</v>
      </c>
      <c r="P516" s="141">
        <v>0</v>
      </c>
    </row>
    <row r="517" spans="1:16" ht="12.75">
      <c r="A517" s="141">
        <v>10</v>
      </c>
      <c r="B517" s="141">
        <v>1999</v>
      </c>
      <c r="C517" s="141" t="s">
        <v>544</v>
      </c>
      <c r="D517" s="141">
        <v>0</v>
      </c>
      <c r="E517" s="141">
        <v>0</v>
      </c>
      <c r="F517" s="141">
        <v>0</v>
      </c>
      <c r="G517" s="141">
        <v>0</v>
      </c>
      <c r="H517" s="141">
        <v>0</v>
      </c>
      <c r="I517" s="141">
        <v>0</v>
      </c>
      <c r="J517" s="141">
        <v>0</v>
      </c>
      <c r="K517" s="141">
        <v>0</v>
      </c>
      <c r="L517" s="141">
        <v>0</v>
      </c>
      <c r="M517" s="141">
        <v>0</v>
      </c>
      <c r="N517" s="141">
        <v>0</v>
      </c>
      <c r="O517" s="141">
        <v>0</v>
      </c>
      <c r="P517" s="141">
        <v>0</v>
      </c>
    </row>
    <row r="518" spans="1:16" ht="12.75">
      <c r="A518" s="141">
        <v>10</v>
      </c>
      <c r="B518" s="141">
        <v>1999</v>
      </c>
      <c r="C518" s="141" t="s">
        <v>438</v>
      </c>
      <c r="D518" s="141">
        <v>0</v>
      </c>
      <c r="E518" s="141">
        <v>0</v>
      </c>
      <c r="F518" s="141">
        <v>0</v>
      </c>
      <c r="G518" s="141">
        <v>0</v>
      </c>
      <c r="H518" s="141">
        <v>0</v>
      </c>
      <c r="I518" s="141">
        <v>0</v>
      </c>
      <c r="J518" s="141">
        <v>0</v>
      </c>
      <c r="K518" s="141">
        <v>0</v>
      </c>
      <c r="L518" s="141">
        <v>0</v>
      </c>
      <c r="M518" s="141">
        <v>0</v>
      </c>
      <c r="N518" s="141">
        <v>0</v>
      </c>
      <c r="O518" s="141">
        <v>0</v>
      </c>
      <c r="P518" s="141">
        <v>0</v>
      </c>
    </row>
    <row r="519" spans="1:16" ht="12.75">
      <c r="A519" s="141">
        <v>10</v>
      </c>
      <c r="B519" s="141">
        <v>1999</v>
      </c>
      <c r="C519" s="141" t="s">
        <v>439</v>
      </c>
      <c r="D519" s="141">
        <v>0</v>
      </c>
      <c r="E519" s="141">
        <v>0</v>
      </c>
      <c r="F519" s="141">
        <v>0</v>
      </c>
      <c r="G519" s="141">
        <v>0</v>
      </c>
      <c r="H519" s="141">
        <v>0</v>
      </c>
      <c r="I519" s="141">
        <v>0</v>
      </c>
      <c r="J519" s="141">
        <v>0</v>
      </c>
      <c r="K519" s="141">
        <v>0</v>
      </c>
      <c r="L519" s="141">
        <v>0</v>
      </c>
      <c r="M519" s="141">
        <v>0</v>
      </c>
      <c r="N519" s="141">
        <v>0</v>
      </c>
      <c r="O519" s="141">
        <v>0</v>
      </c>
      <c r="P519" s="141">
        <v>0</v>
      </c>
    </row>
    <row r="520" spans="1:16" ht="12.75">
      <c r="A520" s="141">
        <v>10</v>
      </c>
      <c r="B520" s="141">
        <v>1999</v>
      </c>
      <c r="C520" s="141" t="s">
        <v>440</v>
      </c>
      <c r="D520" s="141">
        <v>0</v>
      </c>
      <c r="E520" s="141">
        <v>0</v>
      </c>
      <c r="F520" s="141">
        <v>0</v>
      </c>
      <c r="G520" s="141">
        <v>0</v>
      </c>
      <c r="H520" s="141">
        <v>0</v>
      </c>
      <c r="I520" s="141">
        <v>0</v>
      </c>
      <c r="J520" s="141">
        <v>0</v>
      </c>
      <c r="K520" s="141">
        <v>0</v>
      </c>
      <c r="L520" s="141">
        <v>0</v>
      </c>
      <c r="M520" s="141">
        <v>0</v>
      </c>
      <c r="N520" s="141">
        <v>0</v>
      </c>
      <c r="O520" s="141">
        <v>0</v>
      </c>
      <c r="P520" s="141">
        <v>0</v>
      </c>
    </row>
    <row r="521" spans="1:16" ht="12.75">
      <c r="A521" s="141">
        <v>12</v>
      </c>
      <c r="B521" s="141">
        <v>1999</v>
      </c>
      <c r="C521" s="141" t="s">
        <v>384</v>
      </c>
      <c r="D521" s="141">
        <v>0</v>
      </c>
      <c r="E521" s="141">
        <v>0</v>
      </c>
      <c r="F521" s="141">
        <v>0</v>
      </c>
      <c r="G521" s="141">
        <v>0</v>
      </c>
      <c r="H521" s="141">
        <v>0</v>
      </c>
      <c r="I521" s="141">
        <v>0</v>
      </c>
      <c r="J521" s="141">
        <v>0</v>
      </c>
      <c r="K521" s="141">
        <v>0</v>
      </c>
      <c r="L521" s="141">
        <v>0</v>
      </c>
      <c r="M521" s="141">
        <v>0</v>
      </c>
      <c r="N521" s="141">
        <v>0</v>
      </c>
      <c r="O521" s="141">
        <v>0</v>
      </c>
      <c r="P521" s="141">
        <v>0</v>
      </c>
    </row>
    <row r="522" spans="1:16" ht="12.75">
      <c r="A522" s="141">
        <v>11</v>
      </c>
      <c r="B522" s="141">
        <v>1999</v>
      </c>
      <c r="C522" s="141" t="s">
        <v>385</v>
      </c>
      <c r="D522" s="141">
        <v>0</v>
      </c>
      <c r="E522" s="141">
        <v>0</v>
      </c>
      <c r="F522" s="141">
        <v>0</v>
      </c>
      <c r="G522" s="141">
        <v>0</v>
      </c>
      <c r="H522" s="141">
        <v>0</v>
      </c>
      <c r="I522" s="141">
        <v>0</v>
      </c>
      <c r="J522" s="141">
        <v>0</v>
      </c>
      <c r="K522" s="141">
        <v>0</v>
      </c>
      <c r="L522" s="141">
        <v>0</v>
      </c>
      <c r="M522" s="141">
        <v>0</v>
      </c>
      <c r="N522" s="141">
        <v>0</v>
      </c>
      <c r="O522" s="141">
        <v>0</v>
      </c>
      <c r="P522" s="141">
        <v>0</v>
      </c>
    </row>
    <row r="523" spans="1:16" ht="12.75">
      <c r="A523" s="141">
        <v>11</v>
      </c>
      <c r="B523" s="141">
        <v>1999</v>
      </c>
      <c r="C523" s="141" t="s">
        <v>386</v>
      </c>
      <c r="D523" s="141">
        <v>0</v>
      </c>
      <c r="E523" s="141">
        <v>0</v>
      </c>
      <c r="F523" s="141">
        <v>0</v>
      </c>
      <c r="G523" s="141">
        <v>0</v>
      </c>
      <c r="H523" s="141">
        <v>0</v>
      </c>
      <c r="I523" s="141">
        <v>0</v>
      </c>
      <c r="J523" s="141">
        <v>0</v>
      </c>
      <c r="K523" s="141">
        <v>0</v>
      </c>
      <c r="L523" s="141">
        <v>0</v>
      </c>
      <c r="M523" s="141">
        <v>0</v>
      </c>
      <c r="N523" s="141">
        <v>0</v>
      </c>
      <c r="O523" s="141">
        <v>0</v>
      </c>
      <c r="P523" s="141">
        <v>0</v>
      </c>
    </row>
    <row r="524" spans="1:16" ht="12.75">
      <c r="A524" s="141">
        <v>13</v>
      </c>
      <c r="B524" s="141">
        <v>1999</v>
      </c>
      <c r="C524" s="141" t="s">
        <v>62</v>
      </c>
      <c r="D524" s="141">
        <v>0</v>
      </c>
      <c r="E524" s="141">
        <v>0</v>
      </c>
      <c r="F524" s="141">
        <v>0</v>
      </c>
      <c r="G524" s="141">
        <v>0</v>
      </c>
      <c r="H524" s="141">
        <v>0</v>
      </c>
      <c r="I524" s="141">
        <v>0</v>
      </c>
      <c r="J524" s="141">
        <v>0</v>
      </c>
      <c r="K524" s="141">
        <v>0</v>
      </c>
      <c r="L524" s="141">
        <v>0</v>
      </c>
      <c r="M524" s="141">
        <v>0</v>
      </c>
      <c r="N524" s="141">
        <v>0</v>
      </c>
      <c r="O524" s="141">
        <v>0</v>
      </c>
      <c r="P524" s="141">
        <v>0</v>
      </c>
    </row>
    <row r="525" spans="1:11" ht="12.75">
      <c r="A525" s="141">
        <v>3</v>
      </c>
      <c r="B525" s="141">
        <v>1999</v>
      </c>
      <c r="C525" s="141" t="s">
        <v>64</v>
      </c>
      <c r="D525" s="141">
        <v>0</v>
      </c>
      <c r="E525" s="141" t="s">
        <v>58</v>
      </c>
      <c r="F525" s="141">
        <v>1</v>
      </c>
      <c r="G525" s="141" t="s">
        <v>59</v>
      </c>
      <c r="H525" s="141">
        <v>1</v>
      </c>
      <c r="I525" s="141" t="s">
        <v>60</v>
      </c>
      <c r="J525" s="141" t="s">
        <v>61</v>
      </c>
      <c r="K525" s="141">
        <v>2</v>
      </c>
    </row>
    <row r="526" spans="1:16" ht="12.75">
      <c r="A526" s="141">
        <v>10</v>
      </c>
      <c r="B526" s="141">
        <v>1999</v>
      </c>
      <c r="C526" s="141" t="s">
        <v>621</v>
      </c>
      <c r="D526" s="141">
        <v>0</v>
      </c>
      <c r="E526" s="141">
        <v>0</v>
      </c>
      <c r="F526" s="141">
        <v>0</v>
      </c>
      <c r="G526" s="141">
        <v>0</v>
      </c>
      <c r="H526" s="141">
        <v>0</v>
      </c>
      <c r="I526" s="141">
        <v>0</v>
      </c>
      <c r="J526" s="141">
        <v>0</v>
      </c>
      <c r="K526" s="141">
        <v>0</v>
      </c>
      <c r="L526" s="141">
        <v>0</v>
      </c>
      <c r="M526" s="141">
        <v>0</v>
      </c>
      <c r="N526" s="141">
        <v>0</v>
      </c>
      <c r="O526" s="141">
        <v>0</v>
      </c>
      <c r="P526" s="141">
        <v>0</v>
      </c>
    </row>
    <row r="527" spans="1:16" ht="12.75">
      <c r="A527" s="141">
        <v>10</v>
      </c>
      <c r="B527" s="141">
        <v>1999</v>
      </c>
      <c r="C527" s="141" t="s">
        <v>623</v>
      </c>
      <c r="D527" s="141">
        <v>0</v>
      </c>
      <c r="E527" s="141">
        <v>0</v>
      </c>
      <c r="F527" s="141">
        <v>0</v>
      </c>
      <c r="G527" s="141">
        <v>0</v>
      </c>
      <c r="H527" s="141">
        <v>0</v>
      </c>
      <c r="I527" s="141">
        <v>0</v>
      </c>
      <c r="J527" s="141">
        <v>0</v>
      </c>
      <c r="K527" s="141">
        <v>0</v>
      </c>
      <c r="L527" s="141">
        <v>0</v>
      </c>
      <c r="M527" s="141">
        <v>0</v>
      </c>
      <c r="N527" s="141">
        <v>0</v>
      </c>
      <c r="O527" s="141">
        <v>0</v>
      </c>
      <c r="P527" s="141">
        <v>0</v>
      </c>
    </row>
    <row r="528" spans="1:16" ht="12.75">
      <c r="A528" s="141">
        <v>10</v>
      </c>
      <c r="B528" s="141">
        <v>1999</v>
      </c>
      <c r="C528" s="141" t="s">
        <v>624</v>
      </c>
      <c r="D528" s="141">
        <v>0</v>
      </c>
      <c r="E528" s="141">
        <v>0</v>
      </c>
      <c r="F528" s="141">
        <v>0</v>
      </c>
      <c r="G528" s="141">
        <v>0</v>
      </c>
      <c r="H528" s="141">
        <v>0</v>
      </c>
      <c r="I528" s="141">
        <v>0</v>
      </c>
      <c r="J528" s="141">
        <v>0</v>
      </c>
      <c r="K528" s="141">
        <v>0</v>
      </c>
      <c r="L528" s="141">
        <v>0</v>
      </c>
      <c r="M528" s="141">
        <v>0</v>
      </c>
      <c r="N528" s="141">
        <v>0</v>
      </c>
      <c r="O528" s="141">
        <v>0</v>
      </c>
      <c r="P528" s="141">
        <v>0</v>
      </c>
    </row>
    <row r="529" spans="1:16" ht="12.75">
      <c r="A529" s="141">
        <v>10</v>
      </c>
      <c r="B529" s="141">
        <v>1999</v>
      </c>
      <c r="C529" s="141" t="s">
        <v>625</v>
      </c>
      <c r="D529" s="141">
        <v>0</v>
      </c>
      <c r="E529" s="141">
        <v>0</v>
      </c>
      <c r="F529" s="141">
        <v>0</v>
      </c>
      <c r="G529" s="141">
        <v>0</v>
      </c>
      <c r="H529" s="141">
        <v>0</v>
      </c>
      <c r="I529" s="141">
        <v>0</v>
      </c>
      <c r="J529" s="141">
        <v>0</v>
      </c>
      <c r="K529" s="141">
        <v>0</v>
      </c>
      <c r="L529" s="141">
        <v>0</v>
      </c>
      <c r="M529" s="141">
        <v>0</v>
      </c>
      <c r="N529" s="141">
        <v>0</v>
      </c>
      <c r="O529" s="141">
        <v>0</v>
      </c>
      <c r="P529" s="141">
        <v>0</v>
      </c>
    </row>
    <row r="530" spans="1:16" ht="12.75">
      <c r="A530" s="141">
        <v>10</v>
      </c>
      <c r="B530" s="141">
        <v>1999</v>
      </c>
      <c r="C530" s="141" t="s">
        <v>626</v>
      </c>
      <c r="D530" s="141">
        <v>0</v>
      </c>
      <c r="E530" s="141">
        <v>0</v>
      </c>
      <c r="F530" s="141">
        <v>0</v>
      </c>
      <c r="G530" s="141">
        <v>0</v>
      </c>
      <c r="H530" s="141">
        <v>0</v>
      </c>
      <c r="I530" s="141">
        <v>0</v>
      </c>
      <c r="J530" s="141">
        <v>0</v>
      </c>
      <c r="K530" s="141">
        <v>0</v>
      </c>
      <c r="L530" s="141">
        <v>0</v>
      </c>
      <c r="M530" s="141">
        <v>0</v>
      </c>
      <c r="N530" s="141">
        <v>0</v>
      </c>
      <c r="O530" s="141">
        <v>0</v>
      </c>
      <c r="P530" s="141">
        <v>0</v>
      </c>
    </row>
    <row r="531" spans="1:16" ht="12.75">
      <c r="A531" s="141">
        <v>10</v>
      </c>
      <c r="B531" s="141">
        <v>1999</v>
      </c>
      <c r="C531" s="141" t="s">
        <v>627</v>
      </c>
      <c r="D531" s="141">
        <v>0</v>
      </c>
      <c r="E531" s="141">
        <v>0</v>
      </c>
      <c r="F531" s="141">
        <v>0</v>
      </c>
      <c r="G531" s="141">
        <v>0</v>
      </c>
      <c r="H531" s="141">
        <v>0</v>
      </c>
      <c r="I531" s="141">
        <v>0</v>
      </c>
      <c r="J531" s="141">
        <v>0</v>
      </c>
      <c r="K531" s="141">
        <v>0</v>
      </c>
      <c r="L531" s="141">
        <v>0</v>
      </c>
      <c r="M531" s="141">
        <v>0</v>
      </c>
      <c r="N531" s="141">
        <v>0</v>
      </c>
      <c r="O531" s="141">
        <v>0</v>
      </c>
      <c r="P531" s="141">
        <v>0</v>
      </c>
    </row>
    <row r="532" spans="1:16" ht="12.75">
      <c r="A532" s="141">
        <v>10</v>
      </c>
      <c r="B532" s="141">
        <v>1999</v>
      </c>
      <c r="C532" s="141" t="s">
        <v>628</v>
      </c>
      <c r="D532" s="141">
        <v>0</v>
      </c>
      <c r="E532" s="141">
        <v>0</v>
      </c>
      <c r="F532" s="141">
        <v>0</v>
      </c>
      <c r="G532" s="141">
        <v>0</v>
      </c>
      <c r="H532" s="141">
        <v>0</v>
      </c>
      <c r="I532" s="141">
        <v>0</v>
      </c>
      <c r="J532" s="141">
        <v>0</v>
      </c>
      <c r="K532" s="141">
        <v>0</v>
      </c>
      <c r="L532" s="141">
        <v>0</v>
      </c>
      <c r="M532" s="141">
        <v>0</v>
      </c>
      <c r="N532" s="141">
        <v>0</v>
      </c>
      <c r="O532" s="141">
        <v>0</v>
      </c>
      <c r="P532" s="141">
        <v>0</v>
      </c>
    </row>
    <row r="533" spans="1:16" ht="12.75">
      <c r="A533" s="141">
        <v>10</v>
      </c>
      <c r="B533" s="141">
        <v>1999</v>
      </c>
      <c r="C533" s="141" t="s">
        <v>629</v>
      </c>
      <c r="D533" s="141">
        <v>0</v>
      </c>
      <c r="E533" s="141">
        <v>0</v>
      </c>
      <c r="F533" s="141">
        <v>0</v>
      </c>
      <c r="G533" s="141">
        <v>0</v>
      </c>
      <c r="H533" s="141">
        <v>0</v>
      </c>
      <c r="I533" s="141">
        <v>0</v>
      </c>
      <c r="J533" s="141">
        <v>0</v>
      </c>
      <c r="K533" s="141">
        <v>0</v>
      </c>
      <c r="L533" s="141">
        <v>0</v>
      </c>
      <c r="M533" s="141">
        <v>0</v>
      </c>
      <c r="N533" s="141">
        <v>0</v>
      </c>
      <c r="O533" s="141">
        <v>0</v>
      </c>
      <c r="P533" s="141">
        <v>0</v>
      </c>
    </row>
    <row r="534" spans="1:16" ht="12.75">
      <c r="A534" s="141">
        <v>10</v>
      </c>
      <c r="B534" s="141">
        <v>1999</v>
      </c>
      <c r="C534" s="141" t="s">
        <v>630</v>
      </c>
      <c r="D534" s="141">
        <v>0</v>
      </c>
      <c r="E534" s="141">
        <v>0</v>
      </c>
      <c r="F534" s="141">
        <v>0</v>
      </c>
      <c r="G534" s="141">
        <v>0</v>
      </c>
      <c r="H534" s="141">
        <v>0</v>
      </c>
      <c r="I534" s="141">
        <v>0</v>
      </c>
      <c r="J534" s="141">
        <v>0</v>
      </c>
      <c r="K534" s="141">
        <v>0</v>
      </c>
      <c r="L534" s="141">
        <v>0</v>
      </c>
      <c r="M534" s="141">
        <v>0</v>
      </c>
      <c r="N534" s="141">
        <v>0</v>
      </c>
      <c r="O534" s="141">
        <v>0</v>
      </c>
      <c r="P534" s="141">
        <v>0</v>
      </c>
    </row>
    <row r="535" spans="1:16" ht="12.75">
      <c r="A535" s="141">
        <v>10</v>
      </c>
      <c r="B535" s="141">
        <v>1999</v>
      </c>
      <c r="C535" s="141" t="s">
        <v>631</v>
      </c>
      <c r="D535" s="141">
        <v>0</v>
      </c>
      <c r="E535" s="141">
        <v>0</v>
      </c>
      <c r="F535" s="141">
        <v>0</v>
      </c>
      <c r="G535" s="141">
        <v>0</v>
      </c>
      <c r="H535" s="141">
        <v>0</v>
      </c>
      <c r="I535" s="141">
        <v>0</v>
      </c>
      <c r="J535" s="141">
        <v>0</v>
      </c>
      <c r="K535" s="141">
        <v>0</v>
      </c>
      <c r="L535" s="141">
        <v>0</v>
      </c>
      <c r="M535" s="141">
        <v>0</v>
      </c>
      <c r="N535" s="141">
        <v>0</v>
      </c>
      <c r="O535" s="141">
        <v>0</v>
      </c>
      <c r="P535" s="141">
        <v>0</v>
      </c>
    </row>
    <row r="536" spans="1:16" ht="12.75">
      <c r="A536" s="141">
        <v>10</v>
      </c>
      <c r="B536" s="141">
        <v>1999</v>
      </c>
      <c r="C536" s="141" t="s">
        <v>632</v>
      </c>
      <c r="D536" s="141">
        <v>0</v>
      </c>
      <c r="E536" s="141">
        <v>0</v>
      </c>
      <c r="F536" s="141">
        <v>0</v>
      </c>
      <c r="G536" s="141">
        <v>0</v>
      </c>
      <c r="H536" s="141">
        <v>0</v>
      </c>
      <c r="I536" s="141">
        <v>0</v>
      </c>
      <c r="J536" s="141">
        <v>0</v>
      </c>
      <c r="K536" s="141">
        <v>0</v>
      </c>
      <c r="L536" s="141">
        <v>0</v>
      </c>
      <c r="M536" s="141">
        <v>0</v>
      </c>
      <c r="N536" s="141">
        <v>0</v>
      </c>
      <c r="O536" s="141">
        <v>0</v>
      </c>
      <c r="P536" s="141">
        <v>0</v>
      </c>
    </row>
    <row r="537" spans="1:16" ht="12.75">
      <c r="A537" s="141">
        <v>10</v>
      </c>
      <c r="B537" s="141">
        <v>1999</v>
      </c>
      <c r="C537" s="141" t="s">
        <v>633</v>
      </c>
      <c r="D537" s="141">
        <v>0</v>
      </c>
      <c r="E537" s="141">
        <v>0</v>
      </c>
      <c r="F537" s="141">
        <v>0</v>
      </c>
      <c r="G537" s="141">
        <v>0</v>
      </c>
      <c r="H537" s="141">
        <v>0</v>
      </c>
      <c r="I537" s="141">
        <v>0</v>
      </c>
      <c r="J537" s="141">
        <v>0</v>
      </c>
      <c r="K537" s="141">
        <v>0</v>
      </c>
      <c r="L537" s="141">
        <v>0</v>
      </c>
      <c r="M537" s="141">
        <v>0</v>
      </c>
      <c r="N537" s="141">
        <v>0</v>
      </c>
      <c r="O537" s="141">
        <v>0</v>
      </c>
      <c r="P537" s="141">
        <v>0</v>
      </c>
    </row>
    <row r="538" spans="1:16" ht="12.75">
      <c r="A538" s="141">
        <v>10</v>
      </c>
      <c r="B538" s="141">
        <v>1999</v>
      </c>
      <c r="C538" s="141" t="s">
        <v>634</v>
      </c>
      <c r="D538" s="141">
        <v>0</v>
      </c>
      <c r="E538" s="141">
        <v>0</v>
      </c>
      <c r="F538" s="141">
        <v>0</v>
      </c>
      <c r="G538" s="141">
        <v>0</v>
      </c>
      <c r="H538" s="141">
        <v>0</v>
      </c>
      <c r="I538" s="141">
        <v>0</v>
      </c>
      <c r="J538" s="141">
        <v>0</v>
      </c>
      <c r="K538" s="141">
        <v>0</v>
      </c>
      <c r="L538" s="141">
        <v>0</v>
      </c>
      <c r="M538" s="141">
        <v>0</v>
      </c>
      <c r="N538" s="141">
        <v>0</v>
      </c>
      <c r="O538" s="141">
        <v>0</v>
      </c>
      <c r="P538" s="141">
        <v>0</v>
      </c>
    </row>
    <row r="539" spans="1:16" ht="12.75">
      <c r="A539" s="141">
        <v>10</v>
      </c>
      <c r="B539" s="141">
        <v>1999</v>
      </c>
      <c r="C539" s="141" t="s">
        <v>635</v>
      </c>
      <c r="D539" s="141">
        <v>0</v>
      </c>
      <c r="E539" s="141">
        <v>0</v>
      </c>
      <c r="F539" s="141">
        <v>0</v>
      </c>
      <c r="G539" s="141">
        <v>0</v>
      </c>
      <c r="H539" s="141">
        <v>0</v>
      </c>
      <c r="I539" s="141">
        <v>0</v>
      </c>
      <c r="J539" s="141">
        <v>0</v>
      </c>
      <c r="K539" s="141">
        <v>0</v>
      </c>
      <c r="L539" s="141">
        <v>0</v>
      </c>
      <c r="M539" s="141">
        <v>0</v>
      </c>
      <c r="N539" s="141">
        <v>0</v>
      </c>
      <c r="O539" s="141">
        <v>0</v>
      </c>
      <c r="P539" s="141">
        <v>0</v>
      </c>
    </row>
    <row r="540" spans="1:16" ht="12.75">
      <c r="A540" s="141">
        <v>10</v>
      </c>
      <c r="B540" s="141">
        <v>1999</v>
      </c>
      <c r="C540" s="141" t="s">
        <v>636</v>
      </c>
      <c r="D540" s="141">
        <v>0</v>
      </c>
      <c r="E540" s="141">
        <v>0</v>
      </c>
      <c r="F540" s="141">
        <v>0</v>
      </c>
      <c r="G540" s="141">
        <v>0</v>
      </c>
      <c r="H540" s="141">
        <v>0</v>
      </c>
      <c r="I540" s="141">
        <v>0</v>
      </c>
      <c r="J540" s="141">
        <v>0</v>
      </c>
      <c r="K540" s="141">
        <v>0</v>
      </c>
      <c r="L540" s="141">
        <v>0</v>
      </c>
      <c r="M540" s="141">
        <v>0</v>
      </c>
      <c r="N540" s="141">
        <v>0</v>
      </c>
      <c r="O540" s="141">
        <v>0</v>
      </c>
      <c r="P540" s="141">
        <v>0</v>
      </c>
    </row>
    <row r="541" spans="1:16" ht="12.75">
      <c r="A541" s="141">
        <v>10</v>
      </c>
      <c r="B541" s="141">
        <v>1999</v>
      </c>
      <c r="C541" s="141" t="s">
        <v>637</v>
      </c>
      <c r="D541" s="141">
        <v>0</v>
      </c>
      <c r="E541" s="141">
        <v>0</v>
      </c>
      <c r="F541" s="141">
        <v>0</v>
      </c>
      <c r="G541" s="141">
        <v>0</v>
      </c>
      <c r="H541" s="141">
        <v>0</v>
      </c>
      <c r="I541" s="141">
        <v>0</v>
      </c>
      <c r="J541" s="141">
        <v>0</v>
      </c>
      <c r="K541" s="141">
        <v>0</v>
      </c>
      <c r="L541" s="141">
        <v>0</v>
      </c>
      <c r="M541" s="141">
        <v>0</v>
      </c>
      <c r="N541" s="141">
        <v>0</v>
      </c>
      <c r="O541" s="141">
        <v>0</v>
      </c>
      <c r="P541" s="141">
        <v>0</v>
      </c>
    </row>
    <row r="542" spans="1:16" ht="12.75">
      <c r="A542" s="141">
        <v>10</v>
      </c>
      <c r="B542" s="141">
        <v>1999</v>
      </c>
      <c r="C542" s="141" t="s">
        <v>638</v>
      </c>
      <c r="D542" s="141">
        <v>0</v>
      </c>
      <c r="E542" s="141">
        <v>0</v>
      </c>
      <c r="F542" s="141">
        <v>0</v>
      </c>
      <c r="G542" s="141">
        <v>0</v>
      </c>
      <c r="H542" s="141">
        <v>0</v>
      </c>
      <c r="I542" s="141">
        <v>0</v>
      </c>
      <c r="J542" s="141">
        <v>0</v>
      </c>
      <c r="K542" s="141">
        <v>0</v>
      </c>
      <c r="L542" s="141">
        <v>0</v>
      </c>
      <c r="M542" s="141">
        <v>0</v>
      </c>
      <c r="N542" s="141">
        <v>0</v>
      </c>
      <c r="O542" s="141">
        <v>0</v>
      </c>
      <c r="P542" s="141">
        <v>0</v>
      </c>
    </row>
    <row r="543" spans="1:16" ht="12.75">
      <c r="A543" s="141">
        <v>10</v>
      </c>
      <c r="B543" s="141">
        <v>1999</v>
      </c>
      <c r="C543" s="141" t="s">
        <v>639</v>
      </c>
      <c r="D543" s="141">
        <v>0</v>
      </c>
      <c r="E543" s="141">
        <v>0</v>
      </c>
      <c r="F543" s="141">
        <v>0</v>
      </c>
      <c r="G543" s="141">
        <v>0</v>
      </c>
      <c r="H543" s="141">
        <v>0</v>
      </c>
      <c r="I543" s="141">
        <v>0</v>
      </c>
      <c r="J543" s="141">
        <v>0</v>
      </c>
      <c r="K543" s="141">
        <v>0</v>
      </c>
      <c r="L543" s="141">
        <v>0</v>
      </c>
      <c r="M543" s="141">
        <v>0</v>
      </c>
      <c r="N543" s="141">
        <v>0</v>
      </c>
      <c r="O543" s="141">
        <v>0</v>
      </c>
      <c r="P543" s="141">
        <v>0</v>
      </c>
    </row>
    <row r="544" spans="1:16" ht="12.75">
      <c r="A544" s="141">
        <v>10</v>
      </c>
      <c r="B544" s="141">
        <v>1999</v>
      </c>
      <c r="C544" s="141" t="s">
        <v>640</v>
      </c>
      <c r="D544" s="141">
        <v>0</v>
      </c>
      <c r="E544" s="141">
        <v>0</v>
      </c>
      <c r="F544" s="141">
        <v>0</v>
      </c>
      <c r="G544" s="141">
        <v>0</v>
      </c>
      <c r="H544" s="141">
        <v>0</v>
      </c>
      <c r="I544" s="141">
        <v>0</v>
      </c>
      <c r="J544" s="141">
        <v>0</v>
      </c>
      <c r="K544" s="141">
        <v>0</v>
      </c>
      <c r="L544" s="141">
        <v>0</v>
      </c>
      <c r="M544" s="141">
        <v>0</v>
      </c>
      <c r="N544" s="141">
        <v>0</v>
      </c>
      <c r="O544" s="141">
        <v>0</v>
      </c>
      <c r="P544" s="141">
        <v>0</v>
      </c>
    </row>
    <row r="545" spans="1:16" ht="12.75">
      <c r="A545" s="141">
        <v>10</v>
      </c>
      <c r="B545" s="141">
        <v>1999</v>
      </c>
      <c r="C545" s="141" t="s">
        <v>641</v>
      </c>
      <c r="D545" s="141">
        <v>0</v>
      </c>
      <c r="E545" s="141">
        <v>0</v>
      </c>
      <c r="F545" s="141">
        <v>0</v>
      </c>
      <c r="G545" s="141">
        <v>0</v>
      </c>
      <c r="H545" s="141">
        <v>0</v>
      </c>
      <c r="I545" s="141">
        <v>0</v>
      </c>
      <c r="J545" s="141">
        <v>0</v>
      </c>
      <c r="K545" s="141">
        <v>0</v>
      </c>
      <c r="L545" s="141">
        <v>0</v>
      </c>
      <c r="M545" s="141">
        <v>0</v>
      </c>
      <c r="N545" s="141">
        <v>0</v>
      </c>
      <c r="O545" s="141">
        <v>0</v>
      </c>
      <c r="P545" s="141">
        <v>0</v>
      </c>
    </row>
    <row r="546" spans="1:16" ht="12.75">
      <c r="A546" s="141">
        <v>10</v>
      </c>
      <c r="B546" s="141">
        <v>1999</v>
      </c>
      <c r="C546" s="141" t="s">
        <v>642</v>
      </c>
      <c r="D546" s="141">
        <v>0</v>
      </c>
      <c r="E546" s="141">
        <v>0</v>
      </c>
      <c r="F546" s="141">
        <v>0</v>
      </c>
      <c r="G546" s="141">
        <v>0</v>
      </c>
      <c r="H546" s="141">
        <v>0</v>
      </c>
      <c r="I546" s="141">
        <v>0</v>
      </c>
      <c r="J546" s="141">
        <v>0</v>
      </c>
      <c r="K546" s="141">
        <v>0</v>
      </c>
      <c r="L546" s="141">
        <v>0</v>
      </c>
      <c r="M546" s="141">
        <v>0</v>
      </c>
      <c r="N546" s="141">
        <v>0</v>
      </c>
      <c r="O546" s="141">
        <v>0</v>
      </c>
      <c r="P546" s="141">
        <v>0</v>
      </c>
    </row>
    <row r="547" spans="1:16" ht="12.75">
      <c r="A547" s="141">
        <v>10</v>
      </c>
      <c r="B547" s="141">
        <v>1999</v>
      </c>
      <c r="C547" s="141" t="s">
        <v>643</v>
      </c>
      <c r="D547" s="141">
        <v>0</v>
      </c>
      <c r="E547" s="141">
        <v>0</v>
      </c>
      <c r="F547" s="141">
        <v>0</v>
      </c>
      <c r="G547" s="141">
        <v>0</v>
      </c>
      <c r="H547" s="141">
        <v>0</v>
      </c>
      <c r="I547" s="141">
        <v>0</v>
      </c>
      <c r="J547" s="141">
        <v>0</v>
      </c>
      <c r="K547" s="141">
        <v>0</v>
      </c>
      <c r="L547" s="141">
        <v>0</v>
      </c>
      <c r="M547" s="141">
        <v>0</v>
      </c>
      <c r="N547" s="141">
        <v>0</v>
      </c>
      <c r="O547" s="141">
        <v>0</v>
      </c>
      <c r="P547" s="141">
        <v>0</v>
      </c>
    </row>
    <row r="548" spans="1:16" ht="12.75">
      <c r="A548" s="141">
        <v>10</v>
      </c>
      <c r="B548" s="141">
        <v>1999</v>
      </c>
      <c r="C548" s="141" t="s">
        <v>644</v>
      </c>
      <c r="D548" s="141">
        <v>0</v>
      </c>
      <c r="E548" s="141">
        <v>0</v>
      </c>
      <c r="F548" s="141">
        <v>0</v>
      </c>
      <c r="G548" s="141">
        <v>0</v>
      </c>
      <c r="H548" s="141">
        <v>0</v>
      </c>
      <c r="I548" s="141">
        <v>0</v>
      </c>
      <c r="J548" s="141">
        <v>0</v>
      </c>
      <c r="K548" s="141">
        <v>0</v>
      </c>
      <c r="L548" s="141">
        <v>0</v>
      </c>
      <c r="M548" s="141">
        <v>0</v>
      </c>
      <c r="N548" s="141">
        <v>0</v>
      </c>
      <c r="O548" s="141">
        <v>0</v>
      </c>
      <c r="P548" s="141">
        <v>0</v>
      </c>
    </row>
    <row r="549" spans="1:16" ht="12.75">
      <c r="A549" s="141">
        <v>10</v>
      </c>
      <c r="B549" s="141">
        <v>1999</v>
      </c>
      <c r="C549" s="141" t="s">
        <v>645</v>
      </c>
      <c r="D549" s="141">
        <v>0</v>
      </c>
      <c r="E549" s="141">
        <v>0</v>
      </c>
      <c r="F549" s="141">
        <v>0</v>
      </c>
      <c r="G549" s="141">
        <v>0</v>
      </c>
      <c r="H549" s="141">
        <v>0</v>
      </c>
      <c r="I549" s="141">
        <v>0</v>
      </c>
      <c r="J549" s="141">
        <v>0</v>
      </c>
      <c r="K549" s="141">
        <v>0</v>
      </c>
      <c r="L549" s="141">
        <v>0</v>
      </c>
      <c r="M549" s="141">
        <v>0</v>
      </c>
      <c r="N549" s="141">
        <v>0</v>
      </c>
      <c r="O549" s="141">
        <v>0</v>
      </c>
      <c r="P549" s="141">
        <v>0</v>
      </c>
    </row>
    <row r="550" spans="1:16" ht="12.75">
      <c r="A550" s="141">
        <v>10</v>
      </c>
      <c r="B550" s="141">
        <v>1999</v>
      </c>
      <c r="C550" s="141" t="s">
        <v>646</v>
      </c>
      <c r="D550" s="141">
        <v>0</v>
      </c>
      <c r="E550" s="141">
        <v>0</v>
      </c>
      <c r="F550" s="141">
        <v>0</v>
      </c>
      <c r="G550" s="141">
        <v>0</v>
      </c>
      <c r="H550" s="141">
        <v>0</v>
      </c>
      <c r="I550" s="141">
        <v>0</v>
      </c>
      <c r="J550" s="141">
        <v>0</v>
      </c>
      <c r="K550" s="141">
        <v>0</v>
      </c>
      <c r="L550" s="141">
        <v>0</v>
      </c>
      <c r="M550" s="141">
        <v>0</v>
      </c>
      <c r="N550" s="141">
        <v>0</v>
      </c>
      <c r="O550" s="141">
        <v>0</v>
      </c>
      <c r="P550" s="141">
        <v>0</v>
      </c>
    </row>
    <row r="551" spans="1:16" ht="12.75">
      <c r="A551" s="141">
        <v>12</v>
      </c>
      <c r="B551" s="141">
        <v>1999</v>
      </c>
      <c r="C551" s="141" t="s">
        <v>647</v>
      </c>
      <c r="D551" s="141">
        <v>0</v>
      </c>
      <c r="E551" s="141">
        <v>0</v>
      </c>
      <c r="F551" s="141">
        <v>0</v>
      </c>
      <c r="G551" s="141">
        <v>0</v>
      </c>
      <c r="H551" s="141">
        <v>0</v>
      </c>
      <c r="I551" s="141">
        <v>0</v>
      </c>
      <c r="J551" s="141">
        <v>0</v>
      </c>
      <c r="K551" s="141">
        <v>0</v>
      </c>
      <c r="L551" s="141">
        <v>0</v>
      </c>
      <c r="M551" s="141">
        <v>0</v>
      </c>
      <c r="N551" s="141">
        <v>0</v>
      </c>
      <c r="O551" s="141">
        <v>0</v>
      </c>
      <c r="P551" s="141">
        <v>0</v>
      </c>
    </row>
    <row r="552" spans="1:16" ht="12.75">
      <c r="A552" s="141">
        <v>10</v>
      </c>
      <c r="B552" s="141">
        <v>1999</v>
      </c>
      <c r="C552" s="141" t="s">
        <v>648</v>
      </c>
      <c r="D552" s="141">
        <v>0</v>
      </c>
      <c r="E552" s="141">
        <v>0</v>
      </c>
      <c r="F552" s="141">
        <v>0</v>
      </c>
      <c r="G552" s="141">
        <v>0</v>
      </c>
      <c r="H552" s="141">
        <v>0</v>
      </c>
      <c r="I552" s="141">
        <v>0</v>
      </c>
      <c r="J552" s="141">
        <v>0</v>
      </c>
      <c r="K552" s="141">
        <v>0</v>
      </c>
      <c r="L552" s="141">
        <v>0</v>
      </c>
      <c r="M552" s="141">
        <v>0</v>
      </c>
      <c r="N552" s="141">
        <v>0</v>
      </c>
      <c r="O552" s="141">
        <v>0</v>
      </c>
      <c r="P552" s="141">
        <v>0</v>
      </c>
    </row>
    <row r="553" spans="1:16" ht="12.75">
      <c r="A553" s="141">
        <v>10</v>
      </c>
      <c r="B553" s="141">
        <v>1999</v>
      </c>
      <c r="C553" s="141" t="s">
        <v>549</v>
      </c>
      <c r="D553" s="141">
        <v>0</v>
      </c>
      <c r="E553" s="141">
        <v>0</v>
      </c>
      <c r="F553" s="141">
        <v>0</v>
      </c>
      <c r="G553" s="141">
        <v>0</v>
      </c>
      <c r="H553" s="141">
        <v>0</v>
      </c>
      <c r="I553" s="141">
        <v>0</v>
      </c>
      <c r="J553" s="141">
        <v>0</v>
      </c>
      <c r="K553" s="141">
        <v>0</v>
      </c>
      <c r="L553" s="141">
        <v>0</v>
      </c>
      <c r="M553" s="141">
        <v>0</v>
      </c>
      <c r="N553" s="141">
        <v>0</v>
      </c>
      <c r="O553" s="141">
        <v>0</v>
      </c>
      <c r="P553" s="141">
        <v>0</v>
      </c>
    </row>
    <row r="554" spans="1:16" ht="12.75">
      <c r="A554" s="141">
        <v>10</v>
      </c>
      <c r="B554" s="141">
        <v>1999</v>
      </c>
      <c r="C554" s="141" t="s">
        <v>550</v>
      </c>
      <c r="D554" s="141">
        <v>0</v>
      </c>
      <c r="E554" s="141">
        <v>0</v>
      </c>
      <c r="F554" s="141">
        <v>0</v>
      </c>
      <c r="G554" s="141">
        <v>0</v>
      </c>
      <c r="H554" s="141">
        <v>0</v>
      </c>
      <c r="I554" s="141">
        <v>0</v>
      </c>
      <c r="J554" s="141">
        <v>0</v>
      </c>
      <c r="K554" s="141">
        <v>0</v>
      </c>
      <c r="L554" s="141">
        <v>0</v>
      </c>
      <c r="M554" s="141">
        <v>0</v>
      </c>
      <c r="N554" s="141">
        <v>0</v>
      </c>
      <c r="O554" s="141">
        <v>0</v>
      </c>
      <c r="P554" s="141">
        <v>0</v>
      </c>
    </row>
    <row r="555" spans="1:16" ht="12.75">
      <c r="A555" s="141">
        <v>10</v>
      </c>
      <c r="B555" s="141">
        <v>1999</v>
      </c>
      <c r="C555" s="141" t="s">
        <v>551</v>
      </c>
      <c r="D555" s="141">
        <v>0</v>
      </c>
      <c r="E555" s="141">
        <v>0</v>
      </c>
      <c r="F555" s="141">
        <v>0</v>
      </c>
      <c r="G555" s="141">
        <v>0</v>
      </c>
      <c r="H555" s="141">
        <v>0</v>
      </c>
      <c r="I555" s="141">
        <v>0</v>
      </c>
      <c r="J555" s="141">
        <v>0</v>
      </c>
      <c r="K555" s="141">
        <v>0</v>
      </c>
      <c r="L555" s="141">
        <v>0</v>
      </c>
      <c r="M555" s="141">
        <v>0</v>
      </c>
      <c r="N555" s="141">
        <v>0</v>
      </c>
      <c r="O555" s="141">
        <v>0</v>
      </c>
      <c r="P555" s="141">
        <v>0</v>
      </c>
    </row>
    <row r="556" spans="1:16" ht="12.75">
      <c r="A556" s="141">
        <v>10</v>
      </c>
      <c r="B556" s="141">
        <v>1999</v>
      </c>
      <c r="C556" s="141" t="s">
        <v>552</v>
      </c>
      <c r="D556" s="141">
        <v>0</v>
      </c>
      <c r="E556" s="141">
        <v>0</v>
      </c>
      <c r="F556" s="141">
        <v>0</v>
      </c>
      <c r="G556" s="141">
        <v>0</v>
      </c>
      <c r="H556" s="141">
        <v>0</v>
      </c>
      <c r="I556" s="141">
        <v>0</v>
      </c>
      <c r="J556" s="141">
        <v>0</v>
      </c>
      <c r="K556" s="141">
        <v>0</v>
      </c>
      <c r="L556" s="141">
        <v>0</v>
      </c>
      <c r="M556" s="141">
        <v>0</v>
      </c>
      <c r="N556" s="141">
        <v>0</v>
      </c>
      <c r="O556" s="141">
        <v>0</v>
      </c>
      <c r="P556" s="141">
        <v>0</v>
      </c>
    </row>
    <row r="557" spans="1:16" ht="12.75">
      <c r="A557" s="141">
        <v>10</v>
      </c>
      <c r="B557" s="141">
        <v>1999</v>
      </c>
      <c r="C557" s="141" t="s">
        <v>553</v>
      </c>
      <c r="D557" s="141">
        <v>0</v>
      </c>
      <c r="E557" s="141">
        <v>0</v>
      </c>
      <c r="F557" s="141">
        <v>0</v>
      </c>
      <c r="G557" s="141">
        <v>0</v>
      </c>
      <c r="H557" s="141">
        <v>0</v>
      </c>
      <c r="I557" s="141">
        <v>0</v>
      </c>
      <c r="J557" s="141">
        <v>0</v>
      </c>
      <c r="K557" s="141">
        <v>0</v>
      </c>
      <c r="L557" s="141">
        <v>0</v>
      </c>
      <c r="M557" s="141">
        <v>0</v>
      </c>
      <c r="N557" s="141">
        <v>0</v>
      </c>
      <c r="O557" s="141">
        <v>0</v>
      </c>
      <c r="P557" s="141">
        <v>0</v>
      </c>
    </row>
    <row r="558" spans="1:16" ht="12.75">
      <c r="A558" s="141">
        <v>10</v>
      </c>
      <c r="B558" s="141">
        <v>1999</v>
      </c>
      <c r="C558" s="141" t="s">
        <v>554</v>
      </c>
      <c r="D558" s="141">
        <v>0</v>
      </c>
      <c r="E558" s="141">
        <v>0</v>
      </c>
      <c r="F558" s="141">
        <v>0</v>
      </c>
      <c r="G558" s="141">
        <v>0</v>
      </c>
      <c r="H558" s="141">
        <v>0</v>
      </c>
      <c r="I558" s="141">
        <v>0</v>
      </c>
      <c r="J558" s="141">
        <v>0</v>
      </c>
      <c r="K558" s="141">
        <v>0</v>
      </c>
      <c r="L558" s="141">
        <v>0</v>
      </c>
      <c r="M558" s="141">
        <v>0</v>
      </c>
      <c r="N558" s="141">
        <v>0</v>
      </c>
      <c r="O558" s="141">
        <v>0</v>
      </c>
      <c r="P558" s="141">
        <v>0</v>
      </c>
    </row>
    <row r="559" spans="1:16" ht="12.75">
      <c r="A559" s="141">
        <v>10</v>
      </c>
      <c r="B559" s="141">
        <v>1999</v>
      </c>
      <c r="C559" s="141" t="s">
        <v>555</v>
      </c>
      <c r="D559" s="141">
        <v>0</v>
      </c>
      <c r="E559" s="141">
        <v>0</v>
      </c>
      <c r="F559" s="141">
        <v>0</v>
      </c>
      <c r="G559" s="141">
        <v>0</v>
      </c>
      <c r="H559" s="141">
        <v>0</v>
      </c>
      <c r="I559" s="141">
        <v>0</v>
      </c>
      <c r="J559" s="141">
        <v>0</v>
      </c>
      <c r="K559" s="141">
        <v>0</v>
      </c>
      <c r="L559" s="141">
        <v>0</v>
      </c>
      <c r="M559" s="141">
        <v>0</v>
      </c>
      <c r="N559" s="141">
        <v>0</v>
      </c>
      <c r="O559" s="141">
        <v>0</v>
      </c>
      <c r="P559" s="141">
        <v>0</v>
      </c>
    </row>
    <row r="560" spans="1:16" ht="12.75">
      <c r="A560" s="141">
        <v>10</v>
      </c>
      <c r="B560" s="141">
        <v>1999</v>
      </c>
      <c r="C560" s="141" t="s">
        <v>556</v>
      </c>
      <c r="D560" s="141">
        <v>0</v>
      </c>
      <c r="E560" s="141">
        <v>0</v>
      </c>
      <c r="F560" s="141">
        <v>0</v>
      </c>
      <c r="G560" s="141">
        <v>0</v>
      </c>
      <c r="H560" s="141">
        <v>0</v>
      </c>
      <c r="I560" s="141">
        <v>0</v>
      </c>
      <c r="J560" s="141">
        <v>0</v>
      </c>
      <c r="K560" s="141">
        <v>0</v>
      </c>
      <c r="L560" s="141">
        <v>0</v>
      </c>
      <c r="M560" s="141">
        <v>0</v>
      </c>
      <c r="N560" s="141">
        <v>0</v>
      </c>
      <c r="O560" s="141">
        <v>0</v>
      </c>
      <c r="P560" s="141">
        <v>0</v>
      </c>
    </row>
    <row r="561" spans="1:16" ht="12.75">
      <c r="A561" s="141">
        <v>10</v>
      </c>
      <c r="B561" s="141">
        <v>1999</v>
      </c>
      <c r="C561" s="141" t="s">
        <v>557</v>
      </c>
      <c r="D561" s="141">
        <v>0</v>
      </c>
      <c r="E561" s="141">
        <v>0</v>
      </c>
      <c r="F561" s="141">
        <v>0</v>
      </c>
      <c r="G561" s="141">
        <v>0</v>
      </c>
      <c r="H561" s="141">
        <v>0</v>
      </c>
      <c r="I561" s="141">
        <v>0</v>
      </c>
      <c r="J561" s="141">
        <v>0</v>
      </c>
      <c r="K561" s="141">
        <v>0</v>
      </c>
      <c r="L561" s="141">
        <v>0</v>
      </c>
      <c r="M561" s="141">
        <v>0</v>
      </c>
      <c r="N561" s="141">
        <v>0</v>
      </c>
      <c r="O561" s="141">
        <v>0</v>
      </c>
      <c r="P561" s="141">
        <v>0</v>
      </c>
    </row>
    <row r="562" spans="1:16" ht="12.75">
      <c r="A562" s="141">
        <v>10</v>
      </c>
      <c r="B562" s="141">
        <v>1999</v>
      </c>
      <c r="C562" s="141" t="s">
        <v>558</v>
      </c>
      <c r="D562" s="141">
        <v>0</v>
      </c>
      <c r="E562" s="141">
        <v>0</v>
      </c>
      <c r="F562" s="141">
        <v>0</v>
      </c>
      <c r="G562" s="141">
        <v>0</v>
      </c>
      <c r="H562" s="141">
        <v>0</v>
      </c>
      <c r="I562" s="141">
        <v>0</v>
      </c>
      <c r="J562" s="141">
        <v>0</v>
      </c>
      <c r="K562" s="141">
        <v>0</v>
      </c>
      <c r="L562" s="141">
        <v>0</v>
      </c>
      <c r="M562" s="141">
        <v>0</v>
      </c>
      <c r="N562" s="141">
        <v>0</v>
      </c>
      <c r="O562" s="141">
        <v>0</v>
      </c>
      <c r="P562" s="141">
        <v>0</v>
      </c>
    </row>
    <row r="563" spans="1:16" ht="12.75">
      <c r="A563" s="141">
        <v>10</v>
      </c>
      <c r="B563" s="141">
        <v>1999</v>
      </c>
      <c r="C563" s="141" t="s">
        <v>559</v>
      </c>
      <c r="D563" s="141">
        <v>0</v>
      </c>
      <c r="E563" s="141">
        <v>0</v>
      </c>
      <c r="F563" s="141">
        <v>0</v>
      </c>
      <c r="G563" s="141">
        <v>0</v>
      </c>
      <c r="H563" s="141">
        <v>0</v>
      </c>
      <c r="I563" s="141">
        <v>0</v>
      </c>
      <c r="J563" s="141">
        <v>0</v>
      </c>
      <c r="K563" s="141">
        <v>0</v>
      </c>
      <c r="L563" s="141">
        <v>0</v>
      </c>
      <c r="M563" s="141">
        <v>0</v>
      </c>
      <c r="N563" s="141">
        <v>0</v>
      </c>
      <c r="O563" s="141">
        <v>0</v>
      </c>
      <c r="P563" s="141">
        <v>0</v>
      </c>
    </row>
    <row r="564" spans="1:16" ht="12.75">
      <c r="A564" s="141">
        <v>10</v>
      </c>
      <c r="B564" s="141">
        <v>1999</v>
      </c>
      <c r="C564" s="141" t="s">
        <v>560</v>
      </c>
      <c r="D564" s="141">
        <v>0</v>
      </c>
      <c r="E564" s="141">
        <v>0</v>
      </c>
      <c r="F564" s="141">
        <v>0</v>
      </c>
      <c r="G564" s="141">
        <v>0</v>
      </c>
      <c r="H564" s="141">
        <v>0</v>
      </c>
      <c r="I564" s="141">
        <v>0</v>
      </c>
      <c r="J564" s="141">
        <v>0</v>
      </c>
      <c r="K564" s="141">
        <v>0</v>
      </c>
      <c r="L564" s="141">
        <v>0</v>
      </c>
      <c r="M564" s="141">
        <v>0</v>
      </c>
      <c r="N564" s="141">
        <v>0</v>
      </c>
      <c r="O564" s="141">
        <v>0</v>
      </c>
      <c r="P564" s="141">
        <v>0</v>
      </c>
    </row>
    <row r="565" spans="1:16" ht="12.75">
      <c r="A565" s="141">
        <v>10</v>
      </c>
      <c r="B565" s="141">
        <v>1999</v>
      </c>
      <c r="C565" s="141" t="s">
        <v>561</v>
      </c>
      <c r="D565" s="141">
        <v>0</v>
      </c>
      <c r="E565" s="141">
        <v>0</v>
      </c>
      <c r="F565" s="141">
        <v>0</v>
      </c>
      <c r="G565" s="141">
        <v>0</v>
      </c>
      <c r="H565" s="141">
        <v>0</v>
      </c>
      <c r="I565" s="141">
        <v>0</v>
      </c>
      <c r="J565" s="141">
        <v>0</v>
      </c>
      <c r="K565" s="141">
        <v>0</v>
      </c>
      <c r="L565" s="141">
        <v>0</v>
      </c>
      <c r="M565" s="141">
        <v>0</v>
      </c>
      <c r="N565" s="141">
        <v>0</v>
      </c>
      <c r="O565" s="141">
        <v>0</v>
      </c>
      <c r="P565" s="141">
        <v>0</v>
      </c>
    </row>
    <row r="566" spans="1:16" ht="12.75">
      <c r="A566" s="141">
        <v>10</v>
      </c>
      <c r="B566" s="141">
        <v>1999</v>
      </c>
      <c r="C566" s="141" t="s">
        <v>562</v>
      </c>
      <c r="D566" s="141">
        <v>0</v>
      </c>
      <c r="E566" s="141">
        <v>0</v>
      </c>
      <c r="F566" s="141">
        <v>0</v>
      </c>
      <c r="G566" s="141">
        <v>0</v>
      </c>
      <c r="H566" s="141">
        <v>0</v>
      </c>
      <c r="I566" s="141">
        <v>0</v>
      </c>
      <c r="J566" s="141">
        <v>0</v>
      </c>
      <c r="K566" s="141">
        <v>0</v>
      </c>
      <c r="L566" s="141">
        <v>0</v>
      </c>
      <c r="M566" s="141">
        <v>0</v>
      </c>
      <c r="N566" s="141">
        <v>0</v>
      </c>
      <c r="O566" s="141">
        <v>0</v>
      </c>
      <c r="P566" s="141">
        <v>0</v>
      </c>
    </row>
    <row r="567" spans="1:16" ht="12.75">
      <c r="A567" s="141">
        <v>10</v>
      </c>
      <c r="B567" s="141">
        <v>1999</v>
      </c>
      <c r="C567" s="141" t="s">
        <v>563</v>
      </c>
      <c r="D567" s="141">
        <v>0</v>
      </c>
      <c r="E567" s="141">
        <v>0</v>
      </c>
      <c r="F567" s="141">
        <v>0</v>
      </c>
      <c r="G567" s="141">
        <v>0</v>
      </c>
      <c r="H567" s="141">
        <v>0</v>
      </c>
      <c r="I567" s="141">
        <v>0</v>
      </c>
      <c r="J567" s="141">
        <v>0</v>
      </c>
      <c r="K567" s="141">
        <v>0</v>
      </c>
      <c r="L567" s="141">
        <v>0</v>
      </c>
      <c r="M567" s="141">
        <v>0</v>
      </c>
      <c r="N567" s="141">
        <v>0</v>
      </c>
      <c r="O567" s="141">
        <v>0</v>
      </c>
      <c r="P567" s="141">
        <v>0</v>
      </c>
    </row>
    <row r="568" spans="1:16" ht="12.75">
      <c r="A568" s="141">
        <v>10</v>
      </c>
      <c r="B568" s="141">
        <v>1999</v>
      </c>
      <c r="C568" s="141" t="s">
        <v>564</v>
      </c>
      <c r="D568" s="141">
        <v>0</v>
      </c>
      <c r="E568" s="141">
        <v>0</v>
      </c>
      <c r="F568" s="141">
        <v>0</v>
      </c>
      <c r="G568" s="141">
        <v>0</v>
      </c>
      <c r="H568" s="141">
        <v>0</v>
      </c>
      <c r="I568" s="141">
        <v>0</v>
      </c>
      <c r="J568" s="141">
        <v>0</v>
      </c>
      <c r="K568" s="141">
        <v>0</v>
      </c>
      <c r="L568" s="141">
        <v>0</v>
      </c>
      <c r="M568" s="141">
        <v>0</v>
      </c>
      <c r="N568" s="141">
        <v>0</v>
      </c>
      <c r="O568" s="141">
        <v>0</v>
      </c>
      <c r="P568" s="141">
        <v>0</v>
      </c>
    </row>
    <row r="569" spans="1:16" ht="12.75">
      <c r="A569" s="141">
        <v>10</v>
      </c>
      <c r="B569" s="141">
        <v>1999</v>
      </c>
      <c r="C569" s="141" t="s">
        <v>565</v>
      </c>
      <c r="D569" s="141">
        <v>0</v>
      </c>
      <c r="E569" s="141">
        <v>0</v>
      </c>
      <c r="F569" s="141">
        <v>0</v>
      </c>
      <c r="G569" s="141">
        <v>0</v>
      </c>
      <c r="H569" s="141">
        <v>0</v>
      </c>
      <c r="I569" s="141">
        <v>0</v>
      </c>
      <c r="J569" s="141">
        <v>0</v>
      </c>
      <c r="K569" s="141">
        <v>0</v>
      </c>
      <c r="L569" s="141">
        <v>0</v>
      </c>
      <c r="M569" s="141">
        <v>0</v>
      </c>
      <c r="N569" s="141">
        <v>0</v>
      </c>
      <c r="O569" s="141">
        <v>0</v>
      </c>
      <c r="P569" s="141">
        <v>0</v>
      </c>
    </row>
    <row r="570" spans="1:16" ht="12.75">
      <c r="A570" s="141">
        <v>10</v>
      </c>
      <c r="B570" s="141">
        <v>1999</v>
      </c>
      <c r="C570" s="141" t="s">
        <v>566</v>
      </c>
      <c r="D570" s="141">
        <v>0</v>
      </c>
      <c r="E570" s="141">
        <v>0</v>
      </c>
      <c r="F570" s="141">
        <v>0</v>
      </c>
      <c r="G570" s="141">
        <v>0</v>
      </c>
      <c r="H570" s="141">
        <v>0</v>
      </c>
      <c r="I570" s="141">
        <v>0</v>
      </c>
      <c r="J570" s="141">
        <v>0</v>
      </c>
      <c r="K570" s="141">
        <v>0</v>
      </c>
      <c r="L570" s="141">
        <v>0</v>
      </c>
      <c r="M570" s="141">
        <v>0</v>
      </c>
      <c r="N570" s="141">
        <v>0</v>
      </c>
      <c r="O570" s="141">
        <v>0</v>
      </c>
      <c r="P570" s="141">
        <v>0</v>
      </c>
    </row>
    <row r="571" spans="1:16" ht="12.75">
      <c r="A571" s="141">
        <v>10</v>
      </c>
      <c r="B571" s="141">
        <v>1999</v>
      </c>
      <c r="C571" s="141" t="s">
        <v>567</v>
      </c>
      <c r="D571" s="141">
        <v>0</v>
      </c>
      <c r="E571" s="141">
        <v>0</v>
      </c>
      <c r="F571" s="141">
        <v>0</v>
      </c>
      <c r="G571" s="141">
        <v>0</v>
      </c>
      <c r="H571" s="141">
        <v>0</v>
      </c>
      <c r="I571" s="141">
        <v>0</v>
      </c>
      <c r="J571" s="141">
        <v>0</v>
      </c>
      <c r="K571" s="141">
        <v>0</v>
      </c>
      <c r="L571" s="141">
        <v>0</v>
      </c>
      <c r="M571" s="141">
        <v>0</v>
      </c>
      <c r="N571" s="141">
        <v>0</v>
      </c>
      <c r="O571" s="141">
        <v>0</v>
      </c>
      <c r="P571" s="141">
        <v>0</v>
      </c>
    </row>
    <row r="572" spans="1:16" ht="12.75">
      <c r="A572" s="141">
        <v>10</v>
      </c>
      <c r="B572" s="141">
        <v>1999</v>
      </c>
      <c r="C572" s="141" t="s">
        <v>568</v>
      </c>
      <c r="D572" s="141">
        <v>0</v>
      </c>
      <c r="E572" s="141">
        <v>0</v>
      </c>
      <c r="F572" s="141">
        <v>0</v>
      </c>
      <c r="G572" s="141">
        <v>0</v>
      </c>
      <c r="H572" s="141">
        <v>0</v>
      </c>
      <c r="I572" s="141">
        <v>0</v>
      </c>
      <c r="J572" s="141">
        <v>0</v>
      </c>
      <c r="K572" s="141">
        <v>0</v>
      </c>
      <c r="L572" s="141">
        <v>0</v>
      </c>
      <c r="M572" s="141">
        <v>0</v>
      </c>
      <c r="N572" s="141">
        <v>0</v>
      </c>
      <c r="O572" s="141">
        <v>0</v>
      </c>
      <c r="P572" s="141">
        <v>0</v>
      </c>
    </row>
    <row r="573" spans="1:16" ht="12.75">
      <c r="A573" s="141">
        <v>10</v>
      </c>
      <c r="B573" s="141">
        <v>1999</v>
      </c>
      <c r="C573" s="141" t="s">
        <v>569</v>
      </c>
      <c r="D573" s="141">
        <v>0</v>
      </c>
      <c r="E573" s="141">
        <v>0</v>
      </c>
      <c r="F573" s="141">
        <v>0</v>
      </c>
      <c r="G573" s="141">
        <v>0</v>
      </c>
      <c r="H573" s="141">
        <v>0</v>
      </c>
      <c r="I573" s="141">
        <v>0</v>
      </c>
      <c r="J573" s="141">
        <v>0</v>
      </c>
      <c r="K573" s="141">
        <v>0</v>
      </c>
      <c r="L573" s="141">
        <v>0</v>
      </c>
      <c r="M573" s="141">
        <v>0</v>
      </c>
      <c r="N573" s="141">
        <v>0</v>
      </c>
      <c r="O573" s="141">
        <v>0</v>
      </c>
      <c r="P573" s="141">
        <v>0</v>
      </c>
    </row>
    <row r="574" spans="1:16" ht="12.75">
      <c r="A574" s="141">
        <v>10</v>
      </c>
      <c r="B574" s="141">
        <v>1999</v>
      </c>
      <c r="C574" s="141" t="s">
        <v>570</v>
      </c>
      <c r="D574" s="141">
        <v>0</v>
      </c>
      <c r="E574" s="141">
        <v>0</v>
      </c>
      <c r="F574" s="141">
        <v>0</v>
      </c>
      <c r="G574" s="141">
        <v>0</v>
      </c>
      <c r="H574" s="141">
        <v>0</v>
      </c>
      <c r="I574" s="141">
        <v>0</v>
      </c>
      <c r="J574" s="141">
        <v>0</v>
      </c>
      <c r="K574" s="141">
        <v>0</v>
      </c>
      <c r="L574" s="141">
        <v>0</v>
      </c>
      <c r="M574" s="141">
        <v>0</v>
      </c>
      <c r="N574" s="141">
        <v>0</v>
      </c>
      <c r="O574" s="141">
        <v>0</v>
      </c>
      <c r="P574" s="141">
        <v>0</v>
      </c>
    </row>
    <row r="575" spans="1:16" ht="12.75">
      <c r="A575" s="141">
        <v>10</v>
      </c>
      <c r="B575" s="141">
        <v>1999</v>
      </c>
      <c r="C575" s="141" t="s">
        <v>571</v>
      </c>
      <c r="D575" s="141">
        <v>0</v>
      </c>
      <c r="E575" s="141">
        <v>0</v>
      </c>
      <c r="F575" s="141">
        <v>0</v>
      </c>
      <c r="G575" s="141">
        <v>0</v>
      </c>
      <c r="H575" s="141">
        <v>0</v>
      </c>
      <c r="I575" s="141">
        <v>0</v>
      </c>
      <c r="J575" s="141">
        <v>0</v>
      </c>
      <c r="K575" s="141">
        <v>0</v>
      </c>
      <c r="L575" s="141">
        <v>0</v>
      </c>
      <c r="M575" s="141">
        <v>0</v>
      </c>
      <c r="N575" s="141">
        <v>0</v>
      </c>
      <c r="O575" s="141">
        <v>0</v>
      </c>
      <c r="P575" s="141">
        <v>0</v>
      </c>
    </row>
    <row r="576" spans="1:16" ht="12.75">
      <c r="A576" s="141">
        <v>10</v>
      </c>
      <c r="B576" s="141">
        <v>1999</v>
      </c>
      <c r="C576" s="141" t="s">
        <v>572</v>
      </c>
      <c r="D576" s="141">
        <v>0</v>
      </c>
      <c r="E576" s="141">
        <v>0</v>
      </c>
      <c r="F576" s="141">
        <v>0</v>
      </c>
      <c r="G576" s="141">
        <v>0</v>
      </c>
      <c r="H576" s="141">
        <v>0</v>
      </c>
      <c r="I576" s="141">
        <v>0</v>
      </c>
      <c r="J576" s="141">
        <v>0</v>
      </c>
      <c r="K576" s="141">
        <v>0</v>
      </c>
      <c r="L576" s="141">
        <v>0</v>
      </c>
      <c r="M576" s="141">
        <v>0</v>
      </c>
      <c r="N576" s="141">
        <v>0</v>
      </c>
      <c r="O576" s="141">
        <v>0</v>
      </c>
      <c r="P576" s="141">
        <v>0</v>
      </c>
    </row>
    <row r="577" spans="1:16" ht="12.75">
      <c r="A577" s="141">
        <v>10</v>
      </c>
      <c r="B577" s="141">
        <v>1999</v>
      </c>
      <c r="C577" s="141" t="s">
        <v>573</v>
      </c>
      <c r="D577" s="141">
        <v>0</v>
      </c>
      <c r="E577" s="141">
        <v>0</v>
      </c>
      <c r="F577" s="141">
        <v>0</v>
      </c>
      <c r="G577" s="141">
        <v>0</v>
      </c>
      <c r="H577" s="141">
        <v>0</v>
      </c>
      <c r="I577" s="141">
        <v>0</v>
      </c>
      <c r="J577" s="141">
        <v>0</v>
      </c>
      <c r="K577" s="141">
        <v>0</v>
      </c>
      <c r="L577" s="141">
        <v>0</v>
      </c>
      <c r="M577" s="141">
        <v>0</v>
      </c>
      <c r="N577" s="141">
        <v>0</v>
      </c>
      <c r="O577" s="141">
        <v>0</v>
      </c>
      <c r="P577" s="141">
        <v>0</v>
      </c>
    </row>
    <row r="578" spans="1:16" ht="12.75">
      <c r="A578" s="141">
        <v>10</v>
      </c>
      <c r="B578" s="141">
        <v>1999</v>
      </c>
      <c r="C578" s="141" t="s">
        <v>574</v>
      </c>
      <c r="D578" s="141">
        <v>0</v>
      </c>
      <c r="E578" s="141">
        <v>0</v>
      </c>
      <c r="F578" s="141">
        <v>0</v>
      </c>
      <c r="G578" s="141">
        <v>0</v>
      </c>
      <c r="H578" s="141">
        <v>0</v>
      </c>
      <c r="I578" s="141">
        <v>0</v>
      </c>
      <c r="J578" s="141">
        <v>0</v>
      </c>
      <c r="K578" s="141">
        <v>0</v>
      </c>
      <c r="L578" s="141">
        <v>0</v>
      </c>
      <c r="M578" s="141">
        <v>0</v>
      </c>
      <c r="N578" s="141">
        <v>0</v>
      </c>
      <c r="O578" s="141">
        <v>0</v>
      </c>
      <c r="P578" s="141">
        <v>0</v>
      </c>
    </row>
    <row r="579" spans="1:16" ht="12.75">
      <c r="A579" s="141">
        <v>10</v>
      </c>
      <c r="B579" s="141">
        <v>1999</v>
      </c>
      <c r="C579" s="141" t="s">
        <v>575</v>
      </c>
      <c r="D579" s="141">
        <v>0</v>
      </c>
      <c r="E579" s="141">
        <v>0</v>
      </c>
      <c r="F579" s="141">
        <v>0</v>
      </c>
      <c r="G579" s="141">
        <v>0</v>
      </c>
      <c r="H579" s="141">
        <v>0</v>
      </c>
      <c r="I579" s="141">
        <v>0</v>
      </c>
      <c r="J579" s="141">
        <v>0</v>
      </c>
      <c r="K579" s="141">
        <v>0</v>
      </c>
      <c r="L579" s="141">
        <v>0</v>
      </c>
      <c r="M579" s="141">
        <v>0</v>
      </c>
      <c r="N579" s="141">
        <v>0</v>
      </c>
      <c r="O579" s="141">
        <v>0</v>
      </c>
      <c r="P579" s="141">
        <v>0</v>
      </c>
    </row>
    <row r="580" spans="1:16" ht="12.75">
      <c r="A580" s="141">
        <v>10</v>
      </c>
      <c r="B580" s="141">
        <v>1999</v>
      </c>
      <c r="C580" s="141" t="s">
        <v>576</v>
      </c>
      <c r="D580" s="141">
        <v>0</v>
      </c>
      <c r="E580" s="141">
        <v>0</v>
      </c>
      <c r="F580" s="141">
        <v>0</v>
      </c>
      <c r="G580" s="141">
        <v>0</v>
      </c>
      <c r="H580" s="141">
        <v>0</v>
      </c>
      <c r="I580" s="141">
        <v>0</v>
      </c>
      <c r="J580" s="141">
        <v>0</v>
      </c>
      <c r="K580" s="141">
        <v>0</v>
      </c>
      <c r="L580" s="141">
        <v>0</v>
      </c>
      <c r="M580" s="141">
        <v>0</v>
      </c>
      <c r="N580" s="141">
        <v>0</v>
      </c>
      <c r="O580" s="141">
        <v>0</v>
      </c>
      <c r="P580" s="141">
        <v>0</v>
      </c>
    </row>
    <row r="581" spans="1:16" ht="12.75">
      <c r="A581" s="141">
        <v>10</v>
      </c>
      <c r="B581" s="141">
        <v>1999</v>
      </c>
      <c r="C581" s="141" t="s">
        <v>577</v>
      </c>
      <c r="D581" s="141">
        <v>0</v>
      </c>
      <c r="E581" s="141">
        <v>0</v>
      </c>
      <c r="F581" s="141">
        <v>0</v>
      </c>
      <c r="G581" s="141">
        <v>0</v>
      </c>
      <c r="H581" s="141">
        <v>0</v>
      </c>
      <c r="I581" s="141">
        <v>0</v>
      </c>
      <c r="J581" s="141">
        <v>0</v>
      </c>
      <c r="K581" s="141">
        <v>0</v>
      </c>
      <c r="L581" s="141">
        <v>0</v>
      </c>
      <c r="M581" s="141">
        <v>0</v>
      </c>
      <c r="N581" s="141">
        <v>0</v>
      </c>
      <c r="O581" s="141">
        <v>0</v>
      </c>
      <c r="P581" s="141">
        <v>0</v>
      </c>
    </row>
    <row r="582" spans="1:16" ht="12.75">
      <c r="A582" s="141">
        <v>10</v>
      </c>
      <c r="B582" s="141">
        <v>1999</v>
      </c>
      <c r="C582" s="141" t="s">
        <v>578</v>
      </c>
      <c r="D582" s="141">
        <v>0</v>
      </c>
      <c r="E582" s="141">
        <v>0</v>
      </c>
      <c r="F582" s="141">
        <v>0</v>
      </c>
      <c r="G582" s="141">
        <v>0</v>
      </c>
      <c r="H582" s="141">
        <v>0</v>
      </c>
      <c r="I582" s="141">
        <v>0</v>
      </c>
      <c r="J582" s="141">
        <v>0</v>
      </c>
      <c r="K582" s="141">
        <v>0</v>
      </c>
      <c r="L582" s="141">
        <v>0</v>
      </c>
      <c r="M582" s="141">
        <v>0</v>
      </c>
      <c r="N582" s="141">
        <v>0</v>
      </c>
      <c r="O582" s="141">
        <v>0</v>
      </c>
      <c r="P582" s="141">
        <v>0</v>
      </c>
    </row>
    <row r="583" spans="1:16" ht="12.75">
      <c r="A583" s="141">
        <v>10</v>
      </c>
      <c r="B583" s="141">
        <v>1999</v>
      </c>
      <c r="C583" s="141" t="s">
        <v>579</v>
      </c>
      <c r="D583" s="141">
        <v>0</v>
      </c>
      <c r="E583" s="141">
        <v>0</v>
      </c>
      <c r="F583" s="141">
        <v>0</v>
      </c>
      <c r="G583" s="141">
        <v>0</v>
      </c>
      <c r="H583" s="141">
        <v>0</v>
      </c>
      <c r="I583" s="141">
        <v>0</v>
      </c>
      <c r="J583" s="141">
        <v>0</v>
      </c>
      <c r="K583" s="141">
        <v>0</v>
      </c>
      <c r="L583" s="141">
        <v>0</v>
      </c>
      <c r="M583" s="141">
        <v>0</v>
      </c>
      <c r="N583" s="141">
        <v>0</v>
      </c>
      <c r="O583" s="141">
        <v>0</v>
      </c>
      <c r="P583" s="141">
        <v>0</v>
      </c>
    </row>
    <row r="584" spans="1:16" ht="12.75">
      <c r="A584" s="141">
        <v>10</v>
      </c>
      <c r="B584" s="141">
        <v>1999</v>
      </c>
      <c r="C584" s="141" t="s">
        <v>580</v>
      </c>
      <c r="D584" s="141">
        <v>0</v>
      </c>
      <c r="E584" s="141">
        <v>0</v>
      </c>
      <c r="F584" s="141">
        <v>0</v>
      </c>
      <c r="G584" s="141">
        <v>0</v>
      </c>
      <c r="H584" s="141">
        <v>0</v>
      </c>
      <c r="I584" s="141">
        <v>0</v>
      </c>
      <c r="J584" s="141">
        <v>0</v>
      </c>
      <c r="K584" s="141">
        <v>0</v>
      </c>
      <c r="L584" s="141">
        <v>0</v>
      </c>
      <c r="M584" s="141">
        <v>0</v>
      </c>
      <c r="N584" s="141">
        <v>0</v>
      </c>
      <c r="O584" s="141">
        <v>0</v>
      </c>
      <c r="P584" s="141">
        <v>0</v>
      </c>
    </row>
    <row r="585" spans="1:16" ht="12.75">
      <c r="A585" s="141">
        <v>10</v>
      </c>
      <c r="B585" s="141">
        <v>1999</v>
      </c>
      <c r="C585" s="141" t="s">
        <v>581</v>
      </c>
      <c r="D585" s="141">
        <v>0</v>
      </c>
      <c r="E585" s="141">
        <v>0</v>
      </c>
      <c r="F585" s="141">
        <v>0</v>
      </c>
      <c r="G585" s="141">
        <v>0</v>
      </c>
      <c r="H585" s="141">
        <v>0</v>
      </c>
      <c r="I585" s="141">
        <v>0</v>
      </c>
      <c r="J585" s="141">
        <v>0</v>
      </c>
      <c r="K585" s="141">
        <v>0</v>
      </c>
      <c r="L585" s="141">
        <v>0</v>
      </c>
      <c r="M585" s="141">
        <v>0</v>
      </c>
      <c r="N585" s="141">
        <v>0</v>
      </c>
      <c r="O585" s="141">
        <v>0</v>
      </c>
      <c r="P585" s="141">
        <v>0</v>
      </c>
    </row>
    <row r="586" spans="1:16" ht="12.75">
      <c r="A586" s="141">
        <v>10</v>
      </c>
      <c r="B586" s="141">
        <v>1999</v>
      </c>
      <c r="C586" s="141" t="s">
        <v>582</v>
      </c>
      <c r="D586" s="141">
        <v>0</v>
      </c>
      <c r="E586" s="141">
        <v>0</v>
      </c>
      <c r="F586" s="141">
        <v>0</v>
      </c>
      <c r="G586" s="141">
        <v>0</v>
      </c>
      <c r="H586" s="141">
        <v>0</v>
      </c>
      <c r="I586" s="141">
        <v>0</v>
      </c>
      <c r="J586" s="141">
        <v>0</v>
      </c>
      <c r="K586" s="141">
        <v>0</v>
      </c>
      <c r="L586" s="141">
        <v>0</v>
      </c>
      <c r="M586" s="141">
        <v>0</v>
      </c>
      <c r="N586" s="141">
        <v>0</v>
      </c>
      <c r="O586" s="141">
        <v>0</v>
      </c>
      <c r="P586" s="141">
        <v>0</v>
      </c>
    </row>
    <row r="587" spans="1:16" ht="12.75">
      <c r="A587" s="141">
        <v>10</v>
      </c>
      <c r="B587" s="141">
        <v>1999</v>
      </c>
      <c r="C587" s="141" t="s">
        <v>583</v>
      </c>
      <c r="D587" s="141">
        <v>0</v>
      </c>
      <c r="E587" s="141">
        <v>0</v>
      </c>
      <c r="F587" s="141">
        <v>0</v>
      </c>
      <c r="G587" s="141">
        <v>0</v>
      </c>
      <c r="H587" s="141">
        <v>0</v>
      </c>
      <c r="I587" s="141">
        <v>0</v>
      </c>
      <c r="J587" s="141">
        <v>0</v>
      </c>
      <c r="K587" s="141">
        <v>0</v>
      </c>
      <c r="L587" s="141">
        <v>0</v>
      </c>
      <c r="M587" s="141">
        <v>0</v>
      </c>
      <c r="N587" s="141">
        <v>0</v>
      </c>
      <c r="O587" s="141">
        <v>0</v>
      </c>
      <c r="P587" s="141">
        <v>0</v>
      </c>
    </row>
    <row r="588" spans="1:16" ht="12.75">
      <c r="A588" s="141">
        <v>10</v>
      </c>
      <c r="B588" s="141">
        <v>1999</v>
      </c>
      <c r="C588" s="141" t="s">
        <v>584</v>
      </c>
      <c r="D588" s="141">
        <v>0</v>
      </c>
      <c r="E588" s="141">
        <v>0</v>
      </c>
      <c r="F588" s="141">
        <v>0</v>
      </c>
      <c r="G588" s="141">
        <v>0</v>
      </c>
      <c r="H588" s="141">
        <v>0</v>
      </c>
      <c r="I588" s="141">
        <v>0</v>
      </c>
      <c r="J588" s="141">
        <v>0</v>
      </c>
      <c r="K588" s="141">
        <v>0</v>
      </c>
      <c r="L588" s="141">
        <v>0</v>
      </c>
      <c r="M588" s="141">
        <v>0</v>
      </c>
      <c r="N588" s="141">
        <v>0</v>
      </c>
      <c r="O588" s="141">
        <v>0</v>
      </c>
      <c r="P588" s="141">
        <v>0</v>
      </c>
    </row>
    <row r="589" spans="1:16" ht="12.75">
      <c r="A589" s="141">
        <v>10</v>
      </c>
      <c r="B589" s="141">
        <v>1999</v>
      </c>
      <c r="C589" s="141" t="s">
        <v>585</v>
      </c>
      <c r="D589" s="141">
        <v>0</v>
      </c>
      <c r="E589" s="141">
        <v>0</v>
      </c>
      <c r="F589" s="141">
        <v>0</v>
      </c>
      <c r="G589" s="141">
        <v>0</v>
      </c>
      <c r="H589" s="141">
        <v>0</v>
      </c>
      <c r="I589" s="141">
        <v>0</v>
      </c>
      <c r="J589" s="141">
        <v>0</v>
      </c>
      <c r="K589" s="141">
        <v>0</v>
      </c>
      <c r="L589" s="141">
        <v>0</v>
      </c>
      <c r="M589" s="141">
        <v>0</v>
      </c>
      <c r="N589" s="141">
        <v>0</v>
      </c>
      <c r="O589" s="141">
        <v>0</v>
      </c>
      <c r="P589" s="141">
        <v>0</v>
      </c>
    </row>
    <row r="590" spans="1:16" ht="12.75">
      <c r="A590" s="141">
        <v>10</v>
      </c>
      <c r="B590" s="141">
        <v>1999</v>
      </c>
      <c r="C590" s="141" t="s">
        <v>586</v>
      </c>
      <c r="D590" s="141">
        <v>0</v>
      </c>
      <c r="E590" s="141">
        <v>0</v>
      </c>
      <c r="F590" s="141">
        <v>0</v>
      </c>
      <c r="G590" s="141">
        <v>0</v>
      </c>
      <c r="H590" s="141">
        <v>0</v>
      </c>
      <c r="I590" s="141">
        <v>0</v>
      </c>
      <c r="J590" s="141">
        <v>0</v>
      </c>
      <c r="K590" s="141">
        <v>0</v>
      </c>
      <c r="L590" s="141">
        <v>0</v>
      </c>
      <c r="M590" s="141">
        <v>0</v>
      </c>
      <c r="N590" s="141">
        <v>0</v>
      </c>
      <c r="O590" s="141">
        <v>0</v>
      </c>
      <c r="P590" s="141">
        <v>0</v>
      </c>
    </row>
    <row r="591" spans="1:16" ht="12.75">
      <c r="A591" s="141">
        <v>10</v>
      </c>
      <c r="B591" s="141">
        <v>1999</v>
      </c>
      <c r="C591" s="141" t="s">
        <v>587</v>
      </c>
      <c r="D591" s="141">
        <v>0</v>
      </c>
      <c r="E591" s="141">
        <v>0</v>
      </c>
      <c r="F591" s="141">
        <v>0</v>
      </c>
      <c r="G591" s="141">
        <v>0</v>
      </c>
      <c r="H591" s="141">
        <v>0</v>
      </c>
      <c r="I591" s="141">
        <v>0</v>
      </c>
      <c r="J591" s="141">
        <v>0</v>
      </c>
      <c r="K591" s="141">
        <v>0</v>
      </c>
      <c r="L591" s="141">
        <v>0</v>
      </c>
      <c r="M591" s="141">
        <v>0</v>
      </c>
      <c r="N591" s="141">
        <v>0</v>
      </c>
      <c r="O591" s="141">
        <v>0</v>
      </c>
      <c r="P591" s="141">
        <v>0</v>
      </c>
    </row>
    <row r="592" spans="1:16" ht="12.75">
      <c r="A592" s="141">
        <v>10</v>
      </c>
      <c r="B592" s="141">
        <v>1999</v>
      </c>
      <c r="C592" s="141" t="s">
        <v>588</v>
      </c>
      <c r="D592" s="141">
        <v>0</v>
      </c>
      <c r="E592" s="141">
        <v>0</v>
      </c>
      <c r="F592" s="141">
        <v>0</v>
      </c>
      <c r="G592" s="141">
        <v>0</v>
      </c>
      <c r="H592" s="141">
        <v>0</v>
      </c>
      <c r="I592" s="141">
        <v>0</v>
      </c>
      <c r="J592" s="141">
        <v>0</v>
      </c>
      <c r="K592" s="141">
        <v>0</v>
      </c>
      <c r="L592" s="141">
        <v>0</v>
      </c>
      <c r="M592" s="141">
        <v>0</v>
      </c>
      <c r="N592" s="141">
        <v>0</v>
      </c>
      <c r="O592" s="141">
        <v>0</v>
      </c>
      <c r="P592" s="141">
        <v>0</v>
      </c>
    </row>
    <row r="593" spans="1:16" ht="12.75">
      <c r="A593" s="141">
        <v>10</v>
      </c>
      <c r="B593" s="141">
        <v>1999</v>
      </c>
      <c r="C593" s="141" t="s">
        <v>589</v>
      </c>
      <c r="D593" s="141">
        <v>0</v>
      </c>
      <c r="E593" s="141">
        <v>0</v>
      </c>
      <c r="F593" s="141">
        <v>0</v>
      </c>
      <c r="G593" s="141">
        <v>0</v>
      </c>
      <c r="H593" s="141">
        <v>0</v>
      </c>
      <c r="I593" s="141">
        <v>0</v>
      </c>
      <c r="J593" s="141">
        <v>0</v>
      </c>
      <c r="K593" s="141">
        <v>0</v>
      </c>
      <c r="L593" s="141">
        <v>0</v>
      </c>
      <c r="M593" s="141">
        <v>0</v>
      </c>
      <c r="N593" s="141">
        <v>0</v>
      </c>
      <c r="O593" s="141">
        <v>0</v>
      </c>
      <c r="P593" s="141">
        <v>0</v>
      </c>
    </row>
    <row r="594" spans="1:16" ht="12.75">
      <c r="A594" s="141">
        <v>10</v>
      </c>
      <c r="B594" s="141">
        <v>1999</v>
      </c>
      <c r="C594" s="141" t="s">
        <v>590</v>
      </c>
      <c r="D594" s="141">
        <v>0</v>
      </c>
      <c r="E594" s="141">
        <v>0</v>
      </c>
      <c r="F594" s="141">
        <v>0</v>
      </c>
      <c r="G594" s="141">
        <v>0</v>
      </c>
      <c r="H594" s="141">
        <v>0</v>
      </c>
      <c r="I594" s="141">
        <v>0</v>
      </c>
      <c r="J594" s="141">
        <v>0</v>
      </c>
      <c r="K594" s="141">
        <v>0</v>
      </c>
      <c r="L594" s="141">
        <v>0</v>
      </c>
      <c r="M594" s="141">
        <v>0</v>
      </c>
      <c r="N594" s="141">
        <v>0</v>
      </c>
      <c r="O594" s="141">
        <v>0</v>
      </c>
      <c r="P594" s="141">
        <v>0</v>
      </c>
    </row>
    <row r="595" spans="1:16" ht="12.75">
      <c r="A595" s="141">
        <v>10</v>
      </c>
      <c r="B595" s="141">
        <v>1999</v>
      </c>
      <c r="C595" s="141" t="s">
        <v>591</v>
      </c>
      <c r="D595" s="141">
        <v>0</v>
      </c>
      <c r="E595" s="141">
        <v>0</v>
      </c>
      <c r="F595" s="141">
        <v>0</v>
      </c>
      <c r="G595" s="141">
        <v>0</v>
      </c>
      <c r="H595" s="141">
        <v>0</v>
      </c>
      <c r="I595" s="141">
        <v>0</v>
      </c>
      <c r="J595" s="141">
        <v>0</v>
      </c>
      <c r="K595" s="141">
        <v>0</v>
      </c>
      <c r="L595" s="141">
        <v>0</v>
      </c>
      <c r="M595" s="141">
        <v>0</v>
      </c>
      <c r="N595" s="141">
        <v>0</v>
      </c>
      <c r="O595" s="141">
        <v>0</v>
      </c>
      <c r="P595" s="141">
        <v>0</v>
      </c>
    </row>
    <row r="596" spans="1:16" ht="12.75">
      <c r="A596" s="141">
        <v>10</v>
      </c>
      <c r="B596" s="141">
        <v>1999</v>
      </c>
      <c r="C596" s="141" t="s">
        <v>592</v>
      </c>
      <c r="D596" s="141">
        <v>0</v>
      </c>
      <c r="E596" s="141">
        <v>0</v>
      </c>
      <c r="F596" s="141">
        <v>0</v>
      </c>
      <c r="G596" s="141">
        <v>0</v>
      </c>
      <c r="H596" s="141">
        <v>0</v>
      </c>
      <c r="I596" s="141">
        <v>0</v>
      </c>
      <c r="J596" s="141">
        <v>0</v>
      </c>
      <c r="K596" s="141">
        <v>0</v>
      </c>
      <c r="L596" s="141">
        <v>0</v>
      </c>
      <c r="M596" s="141">
        <v>0</v>
      </c>
      <c r="N596" s="141">
        <v>0</v>
      </c>
      <c r="O596" s="141">
        <v>0</v>
      </c>
      <c r="P596" s="141">
        <v>0</v>
      </c>
    </row>
    <row r="597" spans="1:16" ht="12.75">
      <c r="A597" s="141">
        <v>10</v>
      </c>
      <c r="B597" s="141">
        <v>1999</v>
      </c>
      <c r="C597" s="141" t="s">
        <v>593</v>
      </c>
      <c r="D597" s="141">
        <v>0</v>
      </c>
      <c r="E597" s="141">
        <v>0</v>
      </c>
      <c r="F597" s="141">
        <v>0</v>
      </c>
      <c r="G597" s="141">
        <v>0</v>
      </c>
      <c r="H597" s="141">
        <v>0</v>
      </c>
      <c r="I597" s="141">
        <v>0</v>
      </c>
      <c r="J597" s="141">
        <v>0</v>
      </c>
      <c r="K597" s="141">
        <v>0</v>
      </c>
      <c r="L597" s="141">
        <v>0</v>
      </c>
      <c r="M597" s="141">
        <v>0</v>
      </c>
      <c r="N597" s="141">
        <v>0</v>
      </c>
      <c r="O597" s="141">
        <v>0</v>
      </c>
      <c r="P597" s="141">
        <v>0</v>
      </c>
    </row>
    <row r="598" spans="1:16" ht="12.75">
      <c r="A598" s="141">
        <v>10</v>
      </c>
      <c r="B598" s="141">
        <v>1999</v>
      </c>
      <c r="C598" s="141" t="s">
        <v>594</v>
      </c>
      <c r="D598" s="141">
        <v>0</v>
      </c>
      <c r="E598" s="141">
        <v>0</v>
      </c>
      <c r="F598" s="141">
        <v>0</v>
      </c>
      <c r="G598" s="141">
        <v>0</v>
      </c>
      <c r="H598" s="141">
        <v>0</v>
      </c>
      <c r="I598" s="141">
        <v>0</v>
      </c>
      <c r="J598" s="141">
        <v>0</v>
      </c>
      <c r="K598" s="141">
        <v>0</v>
      </c>
      <c r="L598" s="141">
        <v>0</v>
      </c>
      <c r="M598" s="141">
        <v>0</v>
      </c>
      <c r="N598" s="141">
        <v>0</v>
      </c>
      <c r="O598" s="141">
        <v>0</v>
      </c>
      <c r="P598" s="141">
        <v>0</v>
      </c>
    </row>
    <row r="599" spans="1:16" ht="12.75">
      <c r="A599" s="141">
        <v>10</v>
      </c>
      <c r="B599" s="141">
        <v>1999</v>
      </c>
      <c r="C599" s="141" t="s">
        <v>595</v>
      </c>
      <c r="D599" s="141">
        <v>0</v>
      </c>
      <c r="E599" s="141">
        <v>0</v>
      </c>
      <c r="F599" s="141">
        <v>0</v>
      </c>
      <c r="G599" s="141">
        <v>0</v>
      </c>
      <c r="H599" s="141">
        <v>0</v>
      </c>
      <c r="I599" s="141">
        <v>0</v>
      </c>
      <c r="J599" s="141">
        <v>0</v>
      </c>
      <c r="K599" s="141">
        <v>0</v>
      </c>
      <c r="L599" s="141">
        <v>0</v>
      </c>
      <c r="M599" s="141">
        <v>0</v>
      </c>
      <c r="N599" s="141">
        <v>0</v>
      </c>
      <c r="O599" s="141">
        <v>0</v>
      </c>
      <c r="P599" s="141">
        <v>0</v>
      </c>
    </row>
    <row r="600" spans="1:16" ht="12.75">
      <c r="A600" s="141">
        <v>10</v>
      </c>
      <c r="B600" s="141">
        <v>1999</v>
      </c>
      <c r="C600" s="141" t="s">
        <v>596</v>
      </c>
      <c r="D600" s="141">
        <v>0</v>
      </c>
      <c r="E600" s="141">
        <v>0</v>
      </c>
      <c r="F600" s="141">
        <v>0</v>
      </c>
      <c r="G600" s="141">
        <v>0</v>
      </c>
      <c r="H600" s="141">
        <v>0</v>
      </c>
      <c r="I600" s="141">
        <v>0</v>
      </c>
      <c r="J600" s="141">
        <v>0</v>
      </c>
      <c r="K600" s="141">
        <v>0</v>
      </c>
      <c r="L600" s="141">
        <v>0</v>
      </c>
      <c r="M600" s="141">
        <v>0</v>
      </c>
      <c r="N600" s="141">
        <v>0</v>
      </c>
      <c r="O600" s="141">
        <v>0</v>
      </c>
      <c r="P600" s="141">
        <v>0</v>
      </c>
    </row>
    <row r="601" spans="1:16" ht="12.75">
      <c r="A601" s="141">
        <v>10</v>
      </c>
      <c r="B601" s="141">
        <v>1999</v>
      </c>
      <c r="C601" s="141" t="s">
        <v>597</v>
      </c>
      <c r="D601" s="141">
        <v>0</v>
      </c>
      <c r="E601" s="141">
        <v>0</v>
      </c>
      <c r="F601" s="141">
        <v>0</v>
      </c>
      <c r="G601" s="141">
        <v>0</v>
      </c>
      <c r="H601" s="141">
        <v>0</v>
      </c>
      <c r="I601" s="141">
        <v>0</v>
      </c>
      <c r="J601" s="141">
        <v>0</v>
      </c>
      <c r="K601" s="141">
        <v>0</v>
      </c>
      <c r="L601" s="141">
        <v>0</v>
      </c>
      <c r="M601" s="141">
        <v>0</v>
      </c>
      <c r="N601" s="141">
        <v>0</v>
      </c>
      <c r="O601" s="141">
        <v>0</v>
      </c>
      <c r="P601" s="141">
        <v>0</v>
      </c>
    </row>
    <row r="602" spans="1:16" ht="12.75">
      <c r="A602" s="141">
        <v>10</v>
      </c>
      <c r="B602" s="141">
        <v>1999</v>
      </c>
      <c r="C602" s="141" t="s">
        <v>500</v>
      </c>
      <c r="D602" s="141">
        <v>0</v>
      </c>
      <c r="E602" s="141">
        <v>0</v>
      </c>
      <c r="F602" s="141">
        <v>0</v>
      </c>
      <c r="G602" s="141">
        <v>0</v>
      </c>
      <c r="H602" s="141">
        <v>0</v>
      </c>
      <c r="I602" s="141">
        <v>0</v>
      </c>
      <c r="J602" s="141">
        <v>0</v>
      </c>
      <c r="K602" s="141">
        <v>0</v>
      </c>
      <c r="L602" s="141">
        <v>0</v>
      </c>
      <c r="M602" s="141">
        <v>0</v>
      </c>
      <c r="N602" s="141">
        <v>0</v>
      </c>
      <c r="O602" s="141">
        <v>0</v>
      </c>
      <c r="P602" s="141">
        <v>0</v>
      </c>
    </row>
    <row r="603" spans="1:16" ht="12.75">
      <c r="A603" s="141">
        <v>10</v>
      </c>
      <c r="B603" s="141">
        <v>1999</v>
      </c>
      <c r="C603" s="141" t="s">
        <v>501</v>
      </c>
      <c r="D603" s="141">
        <v>0</v>
      </c>
      <c r="E603" s="141">
        <v>0</v>
      </c>
      <c r="F603" s="141">
        <v>0</v>
      </c>
      <c r="G603" s="141">
        <v>0</v>
      </c>
      <c r="H603" s="141">
        <v>0</v>
      </c>
      <c r="I603" s="141">
        <v>0</v>
      </c>
      <c r="J603" s="141">
        <v>0</v>
      </c>
      <c r="K603" s="141">
        <v>0</v>
      </c>
      <c r="L603" s="141">
        <v>0</v>
      </c>
      <c r="M603" s="141">
        <v>0</v>
      </c>
      <c r="N603" s="141">
        <v>0</v>
      </c>
      <c r="O603" s="141">
        <v>0</v>
      </c>
      <c r="P603" s="141">
        <v>0</v>
      </c>
    </row>
    <row r="604" spans="1:16" ht="12.75">
      <c r="A604" s="141">
        <v>10</v>
      </c>
      <c r="B604" s="141">
        <v>1999</v>
      </c>
      <c r="C604" s="141" t="s">
        <v>502</v>
      </c>
      <c r="D604" s="141">
        <v>0</v>
      </c>
      <c r="E604" s="141">
        <v>0</v>
      </c>
      <c r="F604" s="141">
        <v>0</v>
      </c>
      <c r="G604" s="141">
        <v>0</v>
      </c>
      <c r="H604" s="141">
        <v>0</v>
      </c>
      <c r="I604" s="141">
        <v>0</v>
      </c>
      <c r="J604" s="141">
        <v>0</v>
      </c>
      <c r="K604" s="141">
        <v>0</v>
      </c>
      <c r="L604" s="141">
        <v>0</v>
      </c>
      <c r="M604" s="141">
        <v>0</v>
      </c>
      <c r="N604" s="141">
        <v>0</v>
      </c>
      <c r="O604" s="141">
        <v>0</v>
      </c>
      <c r="P604" s="141">
        <v>0</v>
      </c>
    </row>
    <row r="605" spans="1:16" ht="12.75">
      <c r="A605" s="141">
        <v>10</v>
      </c>
      <c r="B605" s="141">
        <v>1999</v>
      </c>
      <c r="C605" s="141" t="s">
        <v>503</v>
      </c>
      <c r="D605" s="141">
        <v>0</v>
      </c>
      <c r="E605" s="141">
        <v>0</v>
      </c>
      <c r="F605" s="141">
        <v>0</v>
      </c>
      <c r="G605" s="141">
        <v>0</v>
      </c>
      <c r="H605" s="141">
        <v>0</v>
      </c>
      <c r="I605" s="141">
        <v>0</v>
      </c>
      <c r="J605" s="141">
        <v>0</v>
      </c>
      <c r="K605" s="141">
        <v>0</v>
      </c>
      <c r="L605" s="141">
        <v>0</v>
      </c>
      <c r="M605" s="141">
        <v>0</v>
      </c>
      <c r="N605" s="141">
        <v>0</v>
      </c>
      <c r="O605" s="141">
        <v>0</v>
      </c>
      <c r="P605" s="141">
        <v>0</v>
      </c>
    </row>
    <row r="606" spans="1:16" ht="12.75">
      <c r="A606" s="141">
        <v>10</v>
      </c>
      <c r="B606" s="141">
        <v>1999</v>
      </c>
      <c r="C606" s="141" t="s">
        <v>504</v>
      </c>
      <c r="D606" s="141">
        <v>0</v>
      </c>
      <c r="E606" s="141">
        <v>0</v>
      </c>
      <c r="F606" s="141">
        <v>0</v>
      </c>
      <c r="G606" s="141">
        <v>0</v>
      </c>
      <c r="H606" s="141">
        <v>0</v>
      </c>
      <c r="I606" s="141">
        <v>0</v>
      </c>
      <c r="J606" s="141">
        <v>0</v>
      </c>
      <c r="K606" s="141">
        <v>0</v>
      </c>
      <c r="L606" s="141">
        <v>0</v>
      </c>
      <c r="M606" s="141">
        <v>0</v>
      </c>
      <c r="N606" s="141">
        <v>0</v>
      </c>
      <c r="O606" s="141">
        <v>0</v>
      </c>
      <c r="P606" s="141">
        <v>0</v>
      </c>
    </row>
    <row r="607" spans="1:16" ht="12.75">
      <c r="A607" s="141">
        <v>10</v>
      </c>
      <c r="B607" s="141">
        <v>1999</v>
      </c>
      <c r="C607" s="141" t="s">
        <v>505</v>
      </c>
      <c r="D607" s="141">
        <v>0</v>
      </c>
      <c r="E607" s="141">
        <v>0</v>
      </c>
      <c r="F607" s="141">
        <v>0</v>
      </c>
      <c r="G607" s="141">
        <v>0</v>
      </c>
      <c r="H607" s="141">
        <v>0</v>
      </c>
      <c r="I607" s="141">
        <v>0</v>
      </c>
      <c r="J607" s="141">
        <v>0</v>
      </c>
      <c r="K607" s="141">
        <v>0</v>
      </c>
      <c r="L607" s="141">
        <v>0</v>
      </c>
      <c r="M607" s="141">
        <v>0</v>
      </c>
      <c r="N607" s="141">
        <v>0</v>
      </c>
      <c r="O607" s="141">
        <v>0</v>
      </c>
      <c r="P607" s="141">
        <v>0</v>
      </c>
    </row>
    <row r="608" spans="1:16" ht="12.75">
      <c r="A608" s="141">
        <v>12</v>
      </c>
      <c r="B608" s="141">
        <v>1999</v>
      </c>
      <c r="C608" s="141" t="s">
        <v>506</v>
      </c>
      <c r="D608" s="141">
        <v>0</v>
      </c>
      <c r="E608" s="141">
        <v>0</v>
      </c>
      <c r="F608" s="141">
        <v>0</v>
      </c>
      <c r="G608" s="141">
        <v>0</v>
      </c>
      <c r="H608" s="141">
        <v>0</v>
      </c>
      <c r="I608" s="141">
        <v>0</v>
      </c>
      <c r="J608" s="141">
        <v>0</v>
      </c>
      <c r="K608" s="141">
        <v>0</v>
      </c>
      <c r="L608" s="141">
        <v>0</v>
      </c>
      <c r="M608" s="141">
        <v>0</v>
      </c>
      <c r="N608" s="141">
        <v>0</v>
      </c>
      <c r="O608" s="141">
        <v>0</v>
      </c>
      <c r="P608" s="141">
        <v>0</v>
      </c>
    </row>
    <row r="609" spans="1:16" ht="12.75">
      <c r="A609" s="141">
        <v>10</v>
      </c>
      <c r="B609" s="141">
        <v>1999</v>
      </c>
      <c r="C609" s="141" t="s">
        <v>507</v>
      </c>
      <c r="D609" s="141">
        <v>0</v>
      </c>
      <c r="E609" s="141">
        <v>0</v>
      </c>
      <c r="F609" s="141">
        <v>0</v>
      </c>
      <c r="G609" s="141">
        <v>0</v>
      </c>
      <c r="H609" s="141">
        <v>0</v>
      </c>
      <c r="I609" s="141">
        <v>0</v>
      </c>
      <c r="J609" s="141">
        <v>0</v>
      </c>
      <c r="K609" s="141">
        <v>0</v>
      </c>
      <c r="L609" s="141">
        <v>0</v>
      </c>
      <c r="M609" s="141">
        <v>0</v>
      </c>
      <c r="N609" s="141">
        <v>0</v>
      </c>
      <c r="O609" s="141">
        <v>0</v>
      </c>
      <c r="P609" s="141">
        <v>0</v>
      </c>
    </row>
    <row r="610" spans="1:16" ht="12.75">
      <c r="A610" s="141">
        <v>10</v>
      </c>
      <c r="B610" s="141">
        <v>1999</v>
      </c>
      <c r="C610" s="141" t="s">
        <v>508</v>
      </c>
      <c r="D610" s="141">
        <v>0</v>
      </c>
      <c r="E610" s="141">
        <v>0</v>
      </c>
      <c r="F610" s="141">
        <v>0</v>
      </c>
      <c r="G610" s="141">
        <v>0</v>
      </c>
      <c r="H610" s="141">
        <v>0</v>
      </c>
      <c r="I610" s="141">
        <v>0</v>
      </c>
      <c r="J610" s="141">
        <v>0</v>
      </c>
      <c r="K610" s="141">
        <v>0</v>
      </c>
      <c r="L610" s="141">
        <v>0</v>
      </c>
      <c r="M610" s="141">
        <v>0</v>
      </c>
      <c r="N610" s="141">
        <v>0</v>
      </c>
      <c r="O610" s="141">
        <v>0</v>
      </c>
      <c r="P610" s="141">
        <v>0</v>
      </c>
    </row>
    <row r="611" spans="1:16" ht="12.75">
      <c r="A611" s="141">
        <v>10</v>
      </c>
      <c r="B611" s="141">
        <v>1999</v>
      </c>
      <c r="C611" s="141" t="s">
        <v>509</v>
      </c>
      <c r="D611" s="141">
        <v>0</v>
      </c>
      <c r="E611" s="141">
        <v>0</v>
      </c>
      <c r="F611" s="141">
        <v>0</v>
      </c>
      <c r="G611" s="141">
        <v>0</v>
      </c>
      <c r="H611" s="141">
        <v>0</v>
      </c>
      <c r="I611" s="141">
        <v>0</v>
      </c>
      <c r="J611" s="141">
        <v>0</v>
      </c>
      <c r="K611" s="141">
        <v>0</v>
      </c>
      <c r="L611" s="141">
        <v>0</v>
      </c>
      <c r="M611" s="141">
        <v>0</v>
      </c>
      <c r="N611" s="141">
        <v>0</v>
      </c>
      <c r="O611" s="141">
        <v>0</v>
      </c>
      <c r="P611" s="141">
        <v>0</v>
      </c>
    </row>
    <row r="612" spans="1:16" ht="12.75">
      <c r="A612" s="141">
        <v>10</v>
      </c>
      <c r="B612" s="141">
        <v>1999</v>
      </c>
      <c r="C612" s="141" t="s">
        <v>510</v>
      </c>
      <c r="D612" s="141">
        <v>0</v>
      </c>
      <c r="E612" s="141">
        <v>0</v>
      </c>
      <c r="F612" s="141">
        <v>0</v>
      </c>
      <c r="G612" s="141">
        <v>0</v>
      </c>
      <c r="H612" s="141">
        <v>0</v>
      </c>
      <c r="I612" s="141">
        <v>0</v>
      </c>
      <c r="J612" s="141">
        <v>0</v>
      </c>
      <c r="K612" s="141">
        <v>0</v>
      </c>
      <c r="L612" s="141">
        <v>0</v>
      </c>
      <c r="M612" s="141">
        <v>0</v>
      </c>
      <c r="N612" s="141">
        <v>0</v>
      </c>
      <c r="O612" s="141">
        <v>0</v>
      </c>
      <c r="P612" s="141">
        <v>0</v>
      </c>
    </row>
    <row r="613" spans="1:16" ht="12.75">
      <c r="A613" s="141">
        <v>10</v>
      </c>
      <c r="B613" s="141">
        <v>1999</v>
      </c>
      <c r="C613" s="141" t="s">
        <v>511</v>
      </c>
      <c r="D613" s="141">
        <v>0</v>
      </c>
      <c r="E613" s="141">
        <v>0</v>
      </c>
      <c r="F613" s="141">
        <v>0</v>
      </c>
      <c r="G613" s="141">
        <v>0</v>
      </c>
      <c r="H613" s="141">
        <v>0</v>
      </c>
      <c r="I613" s="141">
        <v>0</v>
      </c>
      <c r="J613" s="141">
        <v>0</v>
      </c>
      <c r="K613" s="141">
        <v>0</v>
      </c>
      <c r="L613" s="141">
        <v>0</v>
      </c>
      <c r="M613" s="141">
        <v>0</v>
      </c>
      <c r="N613" s="141">
        <v>0</v>
      </c>
      <c r="O613" s="141">
        <v>0</v>
      </c>
      <c r="P613" s="141">
        <v>0</v>
      </c>
    </row>
    <row r="614" spans="1:16" ht="12.75">
      <c r="A614" s="141">
        <v>10</v>
      </c>
      <c r="B614" s="141">
        <v>1999</v>
      </c>
      <c r="C614" s="141" t="s">
        <v>512</v>
      </c>
      <c r="D614" s="141">
        <v>0</v>
      </c>
      <c r="E614" s="141">
        <v>0</v>
      </c>
      <c r="F614" s="141">
        <v>0</v>
      </c>
      <c r="G614" s="141">
        <v>0</v>
      </c>
      <c r="H614" s="141">
        <v>0</v>
      </c>
      <c r="I614" s="141">
        <v>0</v>
      </c>
      <c r="J614" s="141">
        <v>0</v>
      </c>
      <c r="K614" s="141">
        <v>0</v>
      </c>
      <c r="L614" s="141">
        <v>0</v>
      </c>
      <c r="M614" s="141">
        <v>0</v>
      </c>
      <c r="N614" s="141">
        <v>0</v>
      </c>
      <c r="O614" s="141">
        <v>0</v>
      </c>
      <c r="P614" s="141">
        <v>0</v>
      </c>
    </row>
    <row r="615" spans="1:16" ht="12.75">
      <c r="A615" s="141">
        <v>10</v>
      </c>
      <c r="B615" s="141">
        <v>1999</v>
      </c>
      <c r="C615" s="141" t="s">
        <v>513</v>
      </c>
      <c r="D615" s="141">
        <v>0</v>
      </c>
      <c r="E615" s="141">
        <v>0</v>
      </c>
      <c r="F615" s="141">
        <v>0</v>
      </c>
      <c r="G615" s="141">
        <v>0</v>
      </c>
      <c r="H615" s="141">
        <v>0</v>
      </c>
      <c r="I615" s="141">
        <v>0</v>
      </c>
      <c r="J615" s="141">
        <v>0</v>
      </c>
      <c r="K615" s="141">
        <v>0</v>
      </c>
      <c r="L615" s="141">
        <v>0</v>
      </c>
      <c r="M615" s="141">
        <v>0</v>
      </c>
      <c r="N615" s="141">
        <v>0</v>
      </c>
      <c r="O615" s="141">
        <v>0</v>
      </c>
      <c r="P615" s="141">
        <v>0</v>
      </c>
    </row>
    <row r="616" spans="1:16" ht="12.75">
      <c r="A616" s="141">
        <v>10</v>
      </c>
      <c r="B616" s="141">
        <v>1999</v>
      </c>
      <c r="C616" s="141" t="s">
        <v>514</v>
      </c>
      <c r="D616" s="141">
        <v>0</v>
      </c>
      <c r="E616" s="141">
        <v>0</v>
      </c>
      <c r="F616" s="141">
        <v>0</v>
      </c>
      <c r="G616" s="141">
        <v>0</v>
      </c>
      <c r="H616" s="141">
        <v>0</v>
      </c>
      <c r="I616" s="141">
        <v>0</v>
      </c>
      <c r="J616" s="141">
        <v>0</v>
      </c>
      <c r="K616" s="141">
        <v>0</v>
      </c>
      <c r="L616" s="141">
        <v>0</v>
      </c>
      <c r="M616" s="141">
        <v>0</v>
      </c>
      <c r="N616" s="141">
        <v>0</v>
      </c>
      <c r="O616" s="141">
        <v>0</v>
      </c>
      <c r="P616" s="141">
        <v>0</v>
      </c>
    </row>
    <row r="617" spans="1:16" ht="12.75">
      <c r="A617" s="141">
        <v>10</v>
      </c>
      <c r="B617" s="141">
        <v>1999</v>
      </c>
      <c r="C617" s="141" t="s">
        <v>515</v>
      </c>
      <c r="D617" s="141">
        <v>0</v>
      </c>
      <c r="E617" s="141">
        <v>0</v>
      </c>
      <c r="F617" s="141">
        <v>0</v>
      </c>
      <c r="G617" s="141">
        <v>0</v>
      </c>
      <c r="H617" s="141">
        <v>0</v>
      </c>
      <c r="I617" s="141">
        <v>0</v>
      </c>
      <c r="J617" s="141">
        <v>0</v>
      </c>
      <c r="K617" s="141">
        <v>0</v>
      </c>
      <c r="L617" s="141">
        <v>0</v>
      </c>
      <c r="M617" s="141">
        <v>0</v>
      </c>
      <c r="N617" s="141">
        <v>0</v>
      </c>
      <c r="O617" s="141">
        <v>0</v>
      </c>
      <c r="P617" s="141">
        <v>0</v>
      </c>
    </row>
    <row r="618" spans="1:16" ht="12.75">
      <c r="A618" s="141">
        <v>10</v>
      </c>
      <c r="B618" s="141">
        <v>1999</v>
      </c>
      <c r="C618" s="141" t="s">
        <v>516</v>
      </c>
      <c r="D618" s="141">
        <v>0</v>
      </c>
      <c r="E618" s="141">
        <v>0</v>
      </c>
      <c r="F618" s="141">
        <v>0</v>
      </c>
      <c r="G618" s="141">
        <v>0</v>
      </c>
      <c r="H618" s="141">
        <v>0</v>
      </c>
      <c r="I618" s="141">
        <v>0</v>
      </c>
      <c r="J618" s="141">
        <v>0</v>
      </c>
      <c r="K618" s="141">
        <v>0</v>
      </c>
      <c r="L618" s="141">
        <v>0</v>
      </c>
      <c r="M618" s="141">
        <v>0</v>
      </c>
      <c r="N618" s="141">
        <v>0</v>
      </c>
      <c r="O618" s="141">
        <v>0</v>
      </c>
      <c r="P618" s="141">
        <v>0</v>
      </c>
    </row>
    <row r="619" spans="1:16" ht="12.75">
      <c r="A619" s="141">
        <v>10</v>
      </c>
      <c r="B619" s="141">
        <v>1999</v>
      </c>
      <c r="C619" s="141" t="s">
        <v>517</v>
      </c>
      <c r="D619" s="141">
        <v>0</v>
      </c>
      <c r="E619" s="141">
        <v>0</v>
      </c>
      <c r="F619" s="141">
        <v>0</v>
      </c>
      <c r="G619" s="141">
        <v>0</v>
      </c>
      <c r="H619" s="141">
        <v>0</v>
      </c>
      <c r="I619" s="141">
        <v>0</v>
      </c>
      <c r="J619" s="141">
        <v>0</v>
      </c>
      <c r="K619" s="141">
        <v>0</v>
      </c>
      <c r="L619" s="141">
        <v>0</v>
      </c>
      <c r="M619" s="141">
        <v>0</v>
      </c>
      <c r="N619" s="141">
        <v>0</v>
      </c>
      <c r="O619" s="141">
        <v>0</v>
      </c>
      <c r="P619" s="141">
        <v>0</v>
      </c>
    </row>
    <row r="620" spans="1:16" ht="12.75">
      <c r="A620" s="141">
        <v>10</v>
      </c>
      <c r="B620" s="141">
        <v>1999</v>
      </c>
      <c r="C620" s="141" t="s">
        <v>518</v>
      </c>
      <c r="D620" s="141">
        <v>0</v>
      </c>
      <c r="E620" s="141">
        <v>0</v>
      </c>
      <c r="F620" s="141">
        <v>0</v>
      </c>
      <c r="G620" s="141">
        <v>0</v>
      </c>
      <c r="H620" s="141">
        <v>0</v>
      </c>
      <c r="I620" s="141">
        <v>0</v>
      </c>
      <c r="J620" s="141">
        <v>0</v>
      </c>
      <c r="K620" s="141">
        <v>0</v>
      </c>
      <c r="L620" s="141">
        <v>0</v>
      </c>
      <c r="M620" s="141">
        <v>0</v>
      </c>
      <c r="N620" s="141">
        <v>0</v>
      </c>
      <c r="O620" s="141">
        <v>0</v>
      </c>
      <c r="P620" s="141">
        <v>0</v>
      </c>
    </row>
    <row r="621" spans="1:16" ht="12.75">
      <c r="A621" s="141">
        <v>10</v>
      </c>
      <c r="B621" s="141">
        <v>1999</v>
      </c>
      <c r="C621" s="141" t="s">
        <v>519</v>
      </c>
      <c r="D621" s="141">
        <v>0</v>
      </c>
      <c r="E621" s="141">
        <v>0</v>
      </c>
      <c r="F621" s="141">
        <v>0</v>
      </c>
      <c r="G621" s="141">
        <v>0</v>
      </c>
      <c r="H621" s="141">
        <v>0</v>
      </c>
      <c r="I621" s="141">
        <v>0</v>
      </c>
      <c r="J621" s="141">
        <v>0</v>
      </c>
      <c r="K621" s="141">
        <v>0</v>
      </c>
      <c r="L621" s="141">
        <v>0</v>
      </c>
      <c r="M621" s="141">
        <v>0</v>
      </c>
      <c r="N621" s="141">
        <v>0</v>
      </c>
      <c r="O621" s="141">
        <v>0</v>
      </c>
      <c r="P621" s="141">
        <v>0</v>
      </c>
    </row>
    <row r="622" spans="1:16" ht="12.75">
      <c r="A622" s="141">
        <v>12</v>
      </c>
      <c r="B622" s="141">
        <v>1999</v>
      </c>
      <c r="C622" s="141" t="s">
        <v>520</v>
      </c>
      <c r="D622" s="141">
        <v>0</v>
      </c>
      <c r="E622" s="141">
        <v>0</v>
      </c>
      <c r="F622" s="141">
        <v>0</v>
      </c>
      <c r="G622" s="141">
        <v>0</v>
      </c>
      <c r="H622" s="141">
        <v>0</v>
      </c>
      <c r="I622" s="141">
        <v>0</v>
      </c>
      <c r="J622" s="141">
        <v>0</v>
      </c>
      <c r="K622" s="141">
        <v>0</v>
      </c>
      <c r="L622" s="141">
        <v>0</v>
      </c>
      <c r="M622" s="141">
        <v>0</v>
      </c>
      <c r="N622" s="141">
        <v>0</v>
      </c>
      <c r="O622" s="141">
        <v>0</v>
      </c>
      <c r="P622" s="141">
        <v>0</v>
      </c>
    </row>
    <row r="623" spans="1:16" ht="12.75">
      <c r="A623" s="141">
        <v>10</v>
      </c>
      <c r="B623" s="141">
        <v>1999</v>
      </c>
      <c r="C623" s="141" t="s">
        <v>521</v>
      </c>
      <c r="D623" s="141">
        <v>0</v>
      </c>
      <c r="E623" s="141">
        <v>0</v>
      </c>
      <c r="F623" s="141">
        <v>0</v>
      </c>
      <c r="G623" s="141">
        <v>0</v>
      </c>
      <c r="H623" s="141">
        <v>0</v>
      </c>
      <c r="I623" s="141">
        <v>0</v>
      </c>
      <c r="J623" s="141">
        <v>0</v>
      </c>
      <c r="K623" s="141">
        <v>0</v>
      </c>
      <c r="L623" s="141">
        <v>0</v>
      </c>
      <c r="M623" s="141">
        <v>0</v>
      </c>
      <c r="N623" s="141">
        <v>0</v>
      </c>
      <c r="O623" s="141">
        <v>0</v>
      </c>
      <c r="P623" s="141">
        <v>0</v>
      </c>
    </row>
    <row r="624" spans="1:16" ht="12.75">
      <c r="A624" s="141">
        <v>10</v>
      </c>
      <c r="B624" s="141">
        <v>1999</v>
      </c>
      <c r="C624" s="141" t="s">
        <v>522</v>
      </c>
      <c r="D624" s="141">
        <v>0</v>
      </c>
      <c r="E624" s="141">
        <v>0</v>
      </c>
      <c r="F624" s="141">
        <v>0</v>
      </c>
      <c r="G624" s="141">
        <v>0</v>
      </c>
      <c r="H624" s="141">
        <v>0</v>
      </c>
      <c r="I624" s="141">
        <v>0</v>
      </c>
      <c r="J624" s="141">
        <v>0</v>
      </c>
      <c r="K624" s="141">
        <v>0</v>
      </c>
      <c r="L624" s="141">
        <v>0</v>
      </c>
      <c r="M624" s="141">
        <v>0</v>
      </c>
      <c r="N624" s="141">
        <v>0</v>
      </c>
      <c r="O624" s="141">
        <v>0</v>
      </c>
      <c r="P624" s="141">
        <v>0</v>
      </c>
    </row>
    <row r="625" spans="1:16" ht="12.75">
      <c r="A625" s="141">
        <v>10</v>
      </c>
      <c r="B625" s="141">
        <v>1999</v>
      </c>
      <c r="C625" s="141" t="s">
        <v>523</v>
      </c>
      <c r="D625" s="141">
        <v>0</v>
      </c>
      <c r="E625" s="141">
        <v>0</v>
      </c>
      <c r="F625" s="141">
        <v>0</v>
      </c>
      <c r="G625" s="141">
        <v>0</v>
      </c>
      <c r="H625" s="141">
        <v>0</v>
      </c>
      <c r="I625" s="141">
        <v>0</v>
      </c>
      <c r="J625" s="141">
        <v>0</v>
      </c>
      <c r="K625" s="141">
        <v>0</v>
      </c>
      <c r="L625" s="141">
        <v>0</v>
      </c>
      <c r="M625" s="141">
        <v>0</v>
      </c>
      <c r="N625" s="141">
        <v>0</v>
      </c>
      <c r="O625" s="141">
        <v>0</v>
      </c>
      <c r="P625" s="141">
        <v>0</v>
      </c>
    </row>
    <row r="626" spans="1:16" ht="12.75">
      <c r="A626" s="141">
        <v>10</v>
      </c>
      <c r="B626" s="141">
        <v>1999</v>
      </c>
      <c r="C626" s="141" t="s">
        <v>524</v>
      </c>
      <c r="D626" s="141">
        <v>0</v>
      </c>
      <c r="E626" s="141">
        <v>0</v>
      </c>
      <c r="F626" s="141">
        <v>0</v>
      </c>
      <c r="G626" s="141">
        <v>0</v>
      </c>
      <c r="H626" s="141">
        <v>0</v>
      </c>
      <c r="I626" s="141">
        <v>0</v>
      </c>
      <c r="J626" s="141">
        <v>0</v>
      </c>
      <c r="K626" s="141">
        <v>0</v>
      </c>
      <c r="L626" s="141">
        <v>0</v>
      </c>
      <c r="M626" s="141">
        <v>0</v>
      </c>
      <c r="N626" s="141">
        <v>0</v>
      </c>
      <c r="O626" s="141">
        <v>0</v>
      </c>
      <c r="P626" s="141">
        <v>0</v>
      </c>
    </row>
    <row r="627" spans="1:16" ht="12.75">
      <c r="A627" s="141">
        <v>10</v>
      </c>
      <c r="B627" s="141">
        <v>1999</v>
      </c>
      <c r="C627" s="141" t="s">
        <v>525</v>
      </c>
      <c r="D627" s="141">
        <v>0</v>
      </c>
      <c r="E627" s="141">
        <v>0</v>
      </c>
      <c r="F627" s="141">
        <v>0</v>
      </c>
      <c r="G627" s="141">
        <v>0</v>
      </c>
      <c r="H627" s="141">
        <v>0</v>
      </c>
      <c r="I627" s="141">
        <v>0</v>
      </c>
      <c r="J627" s="141">
        <v>0</v>
      </c>
      <c r="K627" s="141">
        <v>0</v>
      </c>
      <c r="L627" s="141">
        <v>0</v>
      </c>
      <c r="M627" s="141">
        <v>0</v>
      </c>
      <c r="N627" s="141">
        <v>0</v>
      </c>
      <c r="O627" s="141">
        <v>0</v>
      </c>
      <c r="P627" s="141">
        <v>0</v>
      </c>
    </row>
    <row r="628" spans="1:16" ht="12.75">
      <c r="A628" s="141">
        <v>10</v>
      </c>
      <c r="B628" s="141">
        <v>1999</v>
      </c>
      <c r="C628" s="141" t="s">
        <v>526</v>
      </c>
      <c r="D628" s="141">
        <v>0</v>
      </c>
      <c r="E628" s="141">
        <v>0</v>
      </c>
      <c r="F628" s="141">
        <v>0</v>
      </c>
      <c r="G628" s="141">
        <v>0</v>
      </c>
      <c r="H628" s="141">
        <v>0</v>
      </c>
      <c r="I628" s="141">
        <v>0</v>
      </c>
      <c r="J628" s="141">
        <v>0</v>
      </c>
      <c r="K628" s="141">
        <v>0</v>
      </c>
      <c r="L628" s="141">
        <v>0</v>
      </c>
      <c r="M628" s="141">
        <v>0</v>
      </c>
      <c r="N628" s="141">
        <v>0</v>
      </c>
      <c r="O628" s="141">
        <v>0</v>
      </c>
      <c r="P628" s="141">
        <v>0</v>
      </c>
    </row>
    <row r="629" spans="1:16" ht="12.75">
      <c r="A629" s="141">
        <v>10</v>
      </c>
      <c r="B629" s="141">
        <v>1999</v>
      </c>
      <c r="C629" s="141" t="s">
        <v>527</v>
      </c>
      <c r="D629" s="141">
        <v>0</v>
      </c>
      <c r="E629" s="141">
        <v>0</v>
      </c>
      <c r="F629" s="141">
        <v>0</v>
      </c>
      <c r="G629" s="141">
        <v>0</v>
      </c>
      <c r="H629" s="141">
        <v>0</v>
      </c>
      <c r="I629" s="141">
        <v>0</v>
      </c>
      <c r="J629" s="141">
        <v>0</v>
      </c>
      <c r="K629" s="141">
        <v>0</v>
      </c>
      <c r="L629" s="141">
        <v>0</v>
      </c>
      <c r="M629" s="141">
        <v>0</v>
      </c>
      <c r="N629" s="141">
        <v>0</v>
      </c>
      <c r="O629" s="141">
        <v>0</v>
      </c>
      <c r="P629" s="141">
        <v>0</v>
      </c>
    </row>
    <row r="630" spans="1:16" ht="12.75">
      <c r="A630" s="141">
        <v>10</v>
      </c>
      <c r="B630" s="141">
        <v>1999</v>
      </c>
      <c r="C630" s="141" t="s">
        <v>528</v>
      </c>
      <c r="D630" s="141">
        <v>0</v>
      </c>
      <c r="E630" s="141">
        <v>0</v>
      </c>
      <c r="F630" s="141">
        <v>0</v>
      </c>
      <c r="G630" s="141">
        <v>0</v>
      </c>
      <c r="H630" s="141">
        <v>0</v>
      </c>
      <c r="I630" s="141">
        <v>0</v>
      </c>
      <c r="J630" s="141">
        <v>0</v>
      </c>
      <c r="K630" s="141">
        <v>0</v>
      </c>
      <c r="L630" s="141">
        <v>0</v>
      </c>
      <c r="M630" s="141">
        <v>0</v>
      </c>
      <c r="N630" s="141">
        <v>0</v>
      </c>
      <c r="O630" s="141">
        <v>0</v>
      </c>
      <c r="P630" s="141">
        <v>0</v>
      </c>
    </row>
    <row r="631" spans="1:16" ht="12.75">
      <c r="A631" s="141">
        <v>10</v>
      </c>
      <c r="B631" s="141">
        <v>1999</v>
      </c>
      <c r="C631" s="141" t="s">
        <v>529</v>
      </c>
      <c r="D631" s="141">
        <v>0</v>
      </c>
      <c r="E631" s="141">
        <v>0</v>
      </c>
      <c r="F631" s="141">
        <v>0</v>
      </c>
      <c r="G631" s="141">
        <v>0</v>
      </c>
      <c r="H631" s="141">
        <v>0</v>
      </c>
      <c r="I631" s="141">
        <v>0</v>
      </c>
      <c r="J631" s="141">
        <v>0</v>
      </c>
      <c r="K631" s="141">
        <v>0</v>
      </c>
      <c r="L631" s="141">
        <v>0</v>
      </c>
      <c r="M631" s="141">
        <v>0</v>
      </c>
      <c r="N631" s="141">
        <v>0</v>
      </c>
      <c r="O631" s="141">
        <v>0</v>
      </c>
      <c r="P631" s="141">
        <v>0</v>
      </c>
    </row>
    <row r="632" spans="1:16" ht="12.75">
      <c r="A632" s="141">
        <v>10</v>
      </c>
      <c r="B632" s="141">
        <v>1999</v>
      </c>
      <c r="C632" s="141" t="s">
        <v>530</v>
      </c>
      <c r="D632" s="141">
        <v>0</v>
      </c>
      <c r="E632" s="141">
        <v>0</v>
      </c>
      <c r="F632" s="141">
        <v>0</v>
      </c>
      <c r="G632" s="141">
        <v>0</v>
      </c>
      <c r="H632" s="141">
        <v>0</v>
      </c>
      <c r="I632" s="141">
        <v>0</v>
      </c>
      <c r="J632" s="141">
        <v>0</v>
      </c>
      <c r="K632" s="141">
        <v>0</v>
      </c>
      <c r="L632" s="141">
        <v>0</v>
      </c>
      <c r="M632" s="141">
        <v>0</v>
      </c>
      <c r="N632" s="141">
        <v>0</v>
      </c>
      <c r="O632" s="141">
        <v>0</v>
      </c>
      <c r="P632" s="141">
        <v>0</v>
      </c>
    </row>
    <row r="633" spans="1:16" ht="12.75">
      <c r="A633" s="141">
        <v>10</v>
      </c>
      <c r="B633" s="141">
        <v>1999</v>
      </c>
      <c r="C633" s="141" t="s">
        <v>531</v>
      </c>
      <c r="D633" s="141">
        <v>0</v>
      </c>
      <c r="E633" s="141">
        <v>0</v>
      </c>
      <c r="F633" s="141">
        <v>0</v>
      </c>
      <c r="G633" s="141">
        <v>0</v>
      </c>
      <c r="H633" s="141">
        <v>0</v>
      </c>
      <c r="I633" s="141">
        <v>0</v>
      </c>
      <c r="J633" s="141">
        <v>0</v>
      </c>
      <c r="K633" s="141">
        <v>0</v>
      </c>
      <c r="L633" s="141">
        <v>0</v>
      </c>
      <c r="M633" s="141">
        <v>0</v>
      </c>
      <c r="N633" s="141">
        <v>0</v>
      </c>
      <c r="O633" s="141">
        <v>0</v>
      </c>
      <c r="P633" s="141">
        <v>0</v>
      </c>
    </row>
    <row r="634" spans="1:16" ht="12.75">
      <c r="A634" s="141">
        <v>10</v>
      </c>
      <c r="B634" s="141">
        <v>1999</v>
      </c>
      <c r="C634" s="141" t="s">
        <v>532</v>
      </c>
      <c r="D634" s="141">
        <v>0</v>
      </c>
      <c r="E634" s="141">
        <v>0</v>
      </c>
      <c r="F634" s="141">
        <v>0</v>
      </c>
      <c r="G634" s="141">
        <v>0</v>
      </c>
      <c r="H634" s="141">
        <v>0</v>
      </c>
      <c r="I634" s="141">
        <v>0</v>
      </c>
      <c r="J634" s="141">
        <v>0</v>
      </c>
      <c r="K634" s="141">
        <v>0</v>
      </c>
      <c r="L634" s="141">
        <v>0</v>
      </c>
      <c r="M634" s="141">
        <v>0</v>
      </c>
      <c r="N634" s="141">
        <v>0</v>
      </c>
      <c r="O634" s="141">
        <v>0</v>
      </c>
      <c r="P634" s="141">
        <v>0</v>
      </c>
    </row>
    <row r="635" spans="1:16" ht="12.75">
      <c r="A635" s="141">
        <v>10</v>
      </c>
      <c r="B635" s="141">
        <v>1999</v>
      </c>
      <c r="C635" s="141" t="s">
        <v>533</v>
      </c>
      <c r="D635" s="141">
        <v>0</v>
      </c>
      <c r="E635" s="141">
        <v>0</v>
      </c>
      <c r="F635" s="141">
        <v>0</v>
      </c>
      <c r="G635" s="141">
        <v>0</v>
      </c>
      <c r="H635" s="141">
        <v>0</v>
      </c>
      <c r="I635" s="141">
        <v>0</v>
      </c>
      <c r="J635" s="141">
        <v>0</v>
      </c>
      <c r="K635" s="141">
        <v>0</v>
      </c>
      <c r="L635" s="141">
        <v>0</v>
      </c>
      <c r="M635" s="141">
        <v>0</v>
      </c>
      <c r="N635" s="141">
        <v>0</v>
      </c>
      <c r="O635" s="141">
        <v>0</v>
      </c>
      <c r="P635" s="141">
        <v>0</v>
      </c>
    </row>
    <row r="636" spans="1:16" ht="12.75">
      <c r="A636" s="141">
        <v>10</v>
      </c>
      <c r="B636" s="141">
        <v>1999</v>
      </c>
      <c r="C636" s="141" t="s">
        <v>534</v>
      </c>
      <c r="D636" s="141">
        <v>0</v>
      </c>
      <c r="E636" s="141">
        <v>0</v>
      </c>
      <c r="F636" s="141">
        <v>0</v>
      </c>
      <c r="G636" s="141">
        <v>0</v>
      </c>
      <c r="H636" s="141">
        <v>0</v>
      </c>
      <c r="I636" s="141">
        <v>0</v>
      </c>
      <c r="J636" s="141">
        <v>0</v>
      </c>
      <c r="K636" s="141">
        <v>0</v>
      </c>
      <c r="L636" s="141">
        <v>0</v>
      </c>
      <c r="M636" s="141">
        <v>0</v>
      </c>
      <c r="N636" s="141">
        <v>0</v>
      </c>
      <c r="O636" s="141">
        <v>0</v>
      </c>
      <c r="P636" s="141">
        <v>0</v>
      </c>
    </row>
    <row r="637" spans="1:16" ht="12.75">
      <c r="A637" s="141">
        <v>10</v>
      </c>
      <c r="B637" s="141">
        <v>1999</v>
      </c>
      <c r="C637" s="141" t="s">
        <v>535</v>
      </c>
      <c r="D637" s="141">
        <v>0</v>
      </c>
      <c r="E637" s="141">
        <v>0</v>
      </c>
      <c r="F637" s="141">
        <v>0</v>
      </c>
      <c r="G637" s="141">
        <v>0</v>
      </c>
      <c r="H637" s="141">
        <v>0</v>
      </c>
      <c r="I637" s="141">
        <v>0</v>
      </c>
      <c r="J637" s="141">
        <v>0</v>
      </c>
      <c r="K637" s="141">
        <v>0</v>
      </c>
      <c r="L637" s="141">
        <v>0</v>
      </c>
      <c r="M637" s="141">
        <v>0</v>
      </c>
      <c r="N637" s="141">
        <v>0</v>
      </c>
      <c r="O637" s="141">
        <v>0</v>
      </c>
      <c r="P637" s="141">
        <v>0</v>
      </c>
    </row>
    <row r="638" spans="1:16" ht="12.75">
      <c r="A638" s="141">
        <v>10</v>
      </c>
      <c r="B638" s="141">
        <v>1999</v>
      </c>
      <c r="C638" s="141" t="s">
        <v>536</v>
      </c>
      <c r="D638" s="141">
        <v>0</v>
      </c>
      <c r="E638" s="141">
        <v>0</v>
      </c>
      <c r="F638" s="141">
        <v>0</v>
      </c>
      <c r="G638" s="141">
        <v>0</v>
      </c>
      <c r="H638" s="141">
        <v>0</v>
      </c>
      <c r="I638" s="141">
        <v>0</v>
      </c>
      <c r="J638" s="141">
        <v>0</v>
      </c>
      <c r="K638" s="141">
        <v>0</v>
      </c>
      <c r="L638" s="141">
        <v>0</v>
      </c>
      <c r="M638" s="141">
        <v>0</v>
      </c>
      <c r="N638" s="141">
        <v>0</v>
      </c>
      <c r="O638" s="141">
        <v>0</v>
      </c>
      <c r="P638" s="141">
        <v>0</v>
      </c>
    </row>
    <row r="639" spans="1:16" ht="12.75">
      <c r="A639" s="141">
        <v>10</v>
      </c>
      <c r="B639" s="141">
        <v>1999</v>
      </c>
      <c r="C639" s="141" t="s">
        <v>537</v>
      </c>
      <c r="D639" s="141">
        <v>0</v>
      </c>
      <c r="E639" s="141">
        <v>0</v>
      </c>
      <c r="F639" s="141">
        <v>0</v>
      </c>
      <c r="G639" s="141">
        <v>0</v>
      </c>
      <c r="H639" s="141">
        <v>0</v>
      </c>
      <c r="I639" s="141">
        <v>0</v>
      </c>
      <c r="J639" s="141">
        <v>0</v>
      </c>
      <c r="K639" s="141">
        <v>0</v>
      </c>
      <c r="L639" s="141">
        <v>0</v>
      </c>
      <c r="M639" s="141">
        <v>0</v>
      </c>
      <c r="N639" s="141">
        <v>0</v>
      </c>
      <c r="O639" s="141">
        <v>0</v>
      </c>
      <c r="P639" s="141">
        <v>0</v>
      </c>
    </row>
    <row r="640" spans="1:16" ht="12.75">
      <c r="A640" s="141">
        <v>10</v>
      </c>
      <c r="B640" s="141">
        <v>1999</v>
      </c>
      <c r="C640" s="141" t="s">
        <v>538</v>
      </c>
      <c r="D640" s="141">
        <v>0</v>
      </c>
      <c r="E640" s="141">
        <v>0</v>
      </c>
      <c r="F640" s="141">
        <v>0</v>
      </c>
      <c r="G640" s="141">
        <v>0</v>
      </c>
      <c r="H640" s="141">
        <v>0</v>
      </c>
      <c r="I640" s="141">
        <v>0</v>
      </c>
      <c r="J640" s="141">
        <v>0</v>
      </c>
      <c r="K640" s="141">
        <v>0</v>
      </c>
      <c r="L640" s="141">
        <v>0</v>
      </c>
      <c r="M640" s="141">
        <v>0</v>
      </c>
      <c r="N640" s="141">
        <v>0</v>
      </c>
      <c r="O640" s="141">
        <v>0</v>
      </c>
      <c r="P640" s="141">
        <v>0</v>
      </c>
    </row>
    <row r="641" spans="1:16" ht="12.75">
      <c r="A641" s="141">
        <v>10</v>
      </c>
      <c r="B641" s="141">
        <v>1999</v>
      </c>
      <c r="C641" s="141" t="s">
        <v>539</v>
      </c>
      <c r="D641" s="141">
        <v>0</v>
      </c>
      <c r="E641" s="141">
        <v>0</v>
      </c>
      <c r="F641" s="141">
        <v>0</v>
      </c>
      <c r="G641" s="141">
        <v>0</v>
      </c>
      <c r="H641" s="141">
        <v>0</v>
      </c>
      <c r="I641" s="141">
        <v>0</v>
      </c>
      <c r="J641" s="141">
        <v>0</v>
      </c>
      <c r="K641" s="141">
        <v>0</v>
      </c>
      <c r="L641" s="141">
        <v>0</v>
      </c>
      <c r="M641" s="141">
        <v>0</v>
      </c>
      <c r="N641" s="141">
        <v>0</v>
      </c>
      <c r="O641" s="141">
        <v>0</v>
      </c>
      <c r="P641" s="141">
        <v>0</v>
      </c>
    </row>
    <row r="642" spans="1:16" ht="12.75">
      <c r="A642" s="141">
        <v>10</v>
      </c>
      <c r="B642" s="141">
        <v>1999</v>
      </c>
      <c r="C642" s="141" t="s">
        <v>540</v>
      </c>
      <c r="D642" s="141">
        <v>0</v>
      </c>
      <c r="E642" s="141">
        <v>0</v>
      </c>
      <c r="F642" s="141">
        <v>0</v>
      </c>
      <c r="G642" s="141">
        <v>0</v>
      </c>
      <c r="H642" s="141">
        <v>0</v>
      </c>
      <c r="I642" s="141">
        <v>0</v>
      </c>
      <c r="J642" s="141">
        <v>0</v>
      </c>
      <c r="K642" s="141">
        <v>0</v>
      </c>
      <c r="L642" s="141">
        <v>0</v>
      </c>
      <c r="M642" s="141">
        <v>0</v>
      </c>
      <c r="N642" s="141">
        <v>0</v>
      </c>
      <c r="O642" s="141">
        <v>0</v>
      </c>
      <c r="P642" s="141">
        <v>0</v>
      </c>
    </row>
    <row r="643" spans="1:16" ht="12.75">
      <c r="A643" s="141">
        <v>10</v>
      </c>
      <c r="B643" s="141">
        <v>1999</v>
      </c>
      <c r="C643" s="141" t="s">
        <v>541</v>
      </c>
      <c r="D643" s="141">
        <v>0</v>
      </c>
      <c r="E643" s="141">
        <v>0</v>
      </c>
      <c r="F643" s="141">
        <v>0</v>
      </c>
      <c r="G643" s="141">
        <v>0</v>
      </c>
      <c r="H643" s="141">
        <v>0</v>
      </c>
      <c r="I643" s="141">
        <v>0</v>
      </c>
      <c r="J643" s="141">
        <v>0</v>
      </c>
      <c r="K643" s="141">
        <v>0</v>
      </c>
      <c r="L643" s="141">
        <v>0</v>
      </c>
      <c r="M643" s="141">
        <v>0</v>
      </c>
      <c r="N643" s="141">
        <v>0</v>
      </c>
      <c r="O643" s="141">
        <v>0</v>
      </c>
      <c r="P643" s="141">
        <v>0</v>
      </c>
    </row>
    <row r="644" spans="1:16" ht="12.75">
      <c r="A644" s="141">
        <v>10</v>
      </c>
      <c r="B644" s="141">
        <v>1999</v>
      </c>
      <c r="C644" s="141" t="s">
        <v>542</v>
      </c>
      <c r="D644" s="141">
        <v>0</v>
      </c>
      <c r="E644" s="141">
        <v>0</v>
      </c>
      <c r="F644" s="141">
        <v>0</v>
      </c>
      <c r="G644" s="141">
        <v>0</v>
      </c>
      <c r="H644" s="141">
        <v>0</v>
      </c>
      <c r="I644" s="141">
        <v>0</v>
      </c>
      <c r="J644" s="141">
        <v>0</v>
      </c>
      <c r="K644" s="141">
        <v>0</v>
      </c>
      <c r="L644" s="141">
        <v>0</v>
      </c>
      <c r="M644" s="141">
        <v>0</v>
      </c>
      <c r="N644" s="141">
        <v>0</v>
      </c>
      <c r="O644" s="141">
        <v>0</v>
      </c>
      <c r="P644" s="141">
        <v>0</v>
      </c>
    </row>
    <row r="645" spans="1:16" ht="12.75">
      <c r="A645" s="141">
        <v>10</v>
      </c>
      <c r="B645" s="141">
        <v>1999</v>
      </c>
      <c r="C645" s="141" t="s">
        <v>543</v>
      </c>
      <c r="D645" s="141">
        <v>0</v>
      </c>
      <c r="E645" s="141">
        <v>0</v>
      </c>
      <c r="F645" s="141">
        <v>0</v>
      </c>
      <c r="G645" s="141">
        <v>0</v>
      </c>
      <c r="H645" s="141">
        <v>0</v>
      </c>
      <c r="I645" s="141">
        <v>0</v>
      </c>
      <c r="J645" s="141">
        <v>0</v>
      </c>
      <c r="K645" s="141">
        <v>0</v>
      </c>
      <c r="L645" s="141">
        <v>0</v>
      </c>
      <c r="M645" s="141">
        <v>0</v>
      </c>
      <c r="N645" s="141">
        <v>0</v>
      </c>
      <c r="O645" s="141">
        <v>0</v>
      </c>
      <c r="P645" s="141">
        <v>0</v>
      </c>
    </row>
    <row r="646" spans="1:16" ht="12.75">
      <c r="A646" s="141">
        <v>11</v>
      </c>
      <c r="B646" s="141">
        <v>1999</v>
      </c>
      <c r="C646" s="141" t="s">
        <v>544</v>
      </c>
      <c r="D646" s="141">
        <v>0</v>
      </c>
      <c r="E646" s="141">
        <v>0</v>
      </c>
      <c r="F646" s="141">
        <v>0</v>
      </c>
      <c r="G646" s="141">
        <v>0</v>
      </c>
      <c r="H646" s="141">
        <v>0</v>
      </c>
      <c r="I646" s="141">
        <v>0</v>
      </c>
      <c r="J646" s="141">
        <v>0</v>
      </c>
      <c r="K646" s="141">
        <v>0</v>
      </c>
      <c r="L646" s="141">
        <v>0</v>
      </c>
      <c r="M646" s="141">
        <v>0</v>
      </c>
      <c r="N646" s="141">
        <v>0</v>
      </c>
      <c r="O646" s="141">
        <v>0</v>
      </c>
      <c r="P646" s="141">
        <v>0</v>
      </c>
    </row>
    <row r="647" spans="1:16" ht="12.75">
      <c r="A647" s="141">
        <v>10</v>
      </c>
      <c r="B647" s="141">
        <v>1999</v>
      </c>
      <c r="C647" s="141" t="s">
        <v>545</v>
      </c>
      <c r="D647" s="141">
        <v>0</v>
      </c>
      <c r="E647" s="141">
        <v>0</v>
      </c>
      <c r="F647" s="141">
        <v>0</v>
      </c>
      <c r="G647" s="141">
        <v>0</v>
      </c>
      <c r="H647" s="141">
        <v>0</v>
      </c>
      <c r="I647" s="141">
        <v>0</v>
      </c>
      <c r="J647" s="141">
        <v>0</v>
      </c>
      <c r="K647" s="141">
        <v>0</v>
      </c>
      <c r="L647" s="141">
        <v>0</v>
      </c>
      <c r="M647" s="141">
        <v>0</v>
      </c>
      <c r="N647" s="141">
        <v>0</v>
      </c>
      <c r="O647" s="141">
        <v>0</v>
      </c>
      <c r="P647" s="141">
        <v>0</v>
      </c>
    </row>
    <row r="648" spans="1:16" ht="12.75">
      <c r="A648" s="141">
        <v>10</v>
      </c>
      <c r="B648" s="141">
        <v>1999</v>
      </c>
      <c r="C648" s="141" t="s">
        <v>546</v>
      </c>
      <c r="D648" s="141">
        <v>0</v>
      </c>
      <c r="E648" s="141">
        <v>0</v>
      </c>
      <c r="F648" s="141">
        <v>0</v>
      </c>
      <c r="G648" s="141">
        <v>0</v>
      </c>
      <c r="H648" s="141">
        <v>0</v>
      </c>
      <c r="I648" s="141">
        <v>0</v>
      </c>
      <c r="J648" s="141">
        <v>0</v>
      </c>
      <c r="K648" s="141">
        <v>0</v>
      </c>
      <c r="L648" s="141">
        <v>0</v>
      </c>
      <c r="M648" s="141">
        <v>0</v>
      </c>
      <c r="N648" s="141">
        <v>0</v>
      </c>
      <c r="O648" s="141">
        <v>0</v>
      </c>
      <c r="P648" s="141">
        <v>0</v>
      </c>
    </row>
    <row r="649" spans="1:16" ht="12.75">
      <c r="A649" s="141">
        <v>12</v>
      </c>
      <c r="B649" s="141">
        <v>1999</v>
      </c>
      <c r="C649" s="141" t="s">
        <v>547</v>
      </c>
      <c r="D649" s="141">
        <v>0</v>
      </c>
      <c r="E649" s="141">
        <v>0</v>
      </c>
      <c r="F649" s="141">
        <v>0</v>
      </c>
      <c r="G649" s="141">
        <v>0</v>
      </c>
      <c r="H649" s="141">
        <v>0</v>
      </c>
      <c r="I649" s="141">
        <v>0</v>
      </c>
      <c r="J649" s="141">
        <v>0</v>
      </c>
      <c r="K649" s="141">
        <v>0</v>
      </c>
      <c r="L649" s="141">
        <v>0</v>
      </c>
      <c r="M649" s="141">
        <v>0</v>
      </c>
      <c r="N649" s="141">
        <v>0</v>
      </c>
      <c r="O649" s="141">
        <v>0</v>
      </c>
      <c r="P649" s="141">
        <v>0</v>
      </c>
    </row>
    <row r="650" spans="1:16" ht="12.75">
      <c r="A650" s="141">
        <v>10</v>
      </c>
      <c r="B650" s="141">
        <v>1999</v>
      </c>
      <c r="C650" s="141" t="s">
        <v>548</v>
      </c>
      <c r="D650" s="141">
        <v>0</v>
      </c>
      <c r="E650" s="141">
        <v>0</v>
      </c>
      <c r="F650" s="141">
        <v>0</v>
      </c>
      <c r="G650" s="141">
        <v>0</v>
      </c>
      <c r="H650" s="141">
        <v>0</v>
      </c>
      <c r="I650" s="141">
        <v>0</v>
      </c>
      <c r="J650" s="141">
        <v>0</v>
      </c>
      <c r="K650" s="141">
        <v>0</v>
      </c>
      <c r="L650" s="141">
        <v>0</v>
      </c>
      <c r="M650" s="141">
        <v>0</v>
      </c>
      <c r="N650" s="141">
        <v>0</v>
      </c>
      <c r="O650" s="141">
        <v>0</v>
      </c>
      <c r="P650" s="141">
        <v>0</v>
      </c>
    </row>
    <row r="651" spans="1:16" ht="12.75">
      <c r="A651" s="141">
        <v>10</v>
      </c>
      <c r="B651" s="141">
        <v>1999</v>
      </c>
      <c r="C651" s="141" t="s">
        <v>451</v>
      </c>
      <c r="D651" s="141">
        <v>0</v>
      </c>
      <c r="E651" s="141">
        <v>0</v>
      </c>
      <c r="F651" s="141">
        <v>0</v>
      </c>
      <c r="G651" s="141">
        <v>0</v>
      </c>
      <c r="H651" s="141">
        <v>0</v>
      </c>
      <c r="I651" s="141">
        <v>0</v>
      </c>
      <c r="J651" s="141">
        <v>0</v>
      </c>
      <c r="K651" s="141">
        <v>0</v>
      </c>
      <c r="L651" s="141">
        <v>0</v>
      </c>
      <c r="M651" s="141">
        <v>0</v>
      </c>
      <c r="N651" s="141">
        <v>0</v>
      </c>
      <c r="O651" s="141">
        <v>0</v>
      </c>
      <c r="P651" s="141">
        <v>0</v>
      </c>
    </row>
    <row r="652" spans="1:16" ht="12.75">
      <c r="A652" s="141">
        <v>10</v>
      </c>
      <c r="B652" s="141">
        <v>1999</v>
      </c>
      <c r="C652" s="141" t="s">
        <v>452</v>
      </c>
      <c r="D652" s="141">
        <v>0</v>
      </c>
      <c r="E652" s="141">
        <v>0</v>
      </c>
      <c r="F652" s="141">
        <v>0</v>
      </c>
      <c r="G652" s="141">
        <v>0</v>
      </c>
      <c r="H652" s="141">
        <v>0</v>
      </c>
      <c r="I652" s="141">
        <v>0</v>
      </c>
      <c r="J652" s="141">
        <v>0</v>
      </c>
      <c r="K652" s="141">
        <v>0</v>
      </c>
      <c r="L652" s="141">
        <v>0</v>
      </c>
      <c r="M652" s="141">
        <v>0</v>
      </c>
      <c r="N652" s="141">
        <v>0</v>
      </c>
      <c r="O652" s="141">
        <v>0</v>
      </c>
      <c r="P652" s="141">
        <v>0</v>
      </c>
    </row>
    <row r="653" spans="1:16" ht="12.75">
      <c r="A653" s="141">
        <v>10</v>
      </c>
      <c r="B653" s="141">
        <v>1999</v>
      </c>
      <c r="C653" s="141" t="s">
        <v>453</v>
      </c>
      <c r="D653" s="141">
        <v>0</v>
      </c>
      <c r="E653" s="141">
        <v>0</v>
      </c>
      <c r="F653" s="141">
        <v>0</v>
      </c>
      <c r="G653" s="141">
        <v>0</v>
      </c>
      <c r="H653" s="141">
        <v>0</v>
      </c>
      <c r="I653" s="141">
        <v>0</v>
      </c>
      <c r="J653" s="141">
        <v>0</v>
      </c>
      <c r="K653" s="141">
        <v>0</v>
      </c>
      <c r="L653" s="141">
        <v>0</v>
      </c>
      <c r="M653" s="141">
        <v>0</v>
      </c>
      <c r="N653" s="141">
        <v>0</v>
      </c>
      <c r="O653" s="141">
        <v>0</v>
      </c>
      <c r="P653" s="141">
        <v>0</v>
      </c>
    </row>
    <row r="654" spans="1:16" ht="12.75">
      <c r="A654" s="141">
        <v>10</v>
      </c>
      <c r="B654" s="141">
        <v>1999</v>
      </c>
      <c r="C654" s="141" t="s">
        <v>454</v>
      </c>
      <c r="D654" s="141">
        <v>0</v>
      </c>
      <c r="E654" s="141">
        <v>0</v>
      </c>
      <c r="F654" s="141">
        <v>0</v>
      </c>
      <c r="G654" s="141">
        <v>0</v>
      </c>
      <c r="H654" s="141">
        <v>0</v>
      </c>
      <c r="I654" s="141">
        <v>0</v>
      </c>
      <c r="J654" s="141">
        <v>0</v>
      </c>
      <c r="K654" s="141">
        <v>0</v>
      </c>
      <c r="L654" s="141">
        <v>0</v>
      </c>
      <c r="M654" s="141">
        <v>0</v>
      </c>
      <c r="N654" s="141">
        <v>0</v>
      </c>
      <c r="O654" s="141">
        <v>0</v>
      </c>
      <c r="P654" s="141">
        <v>0</v>
      </c>
    </row>
    <row r="655" spans="1:16" ht="12.75">
      <c r="A655" s="141">
        <v>10</v>
      </c>
      <c r="B655" s="141">
        <v>1999</v>
      </c>
      <c r="C655" s="141" t="s">
        <v>455</v>
      </c>
      <c r="D655" s="141">
        <v>0</v>
      </c>
      <c r="E655" s="141">
        <v>0</v>
      </c>
      <c r="F655" s="141">
        <v>0</v>
      </c>
      <c r="G655" s="141">
        <v>0</v>
      </c>
      <c r="H655" s="141">
        <v>0</v>
      </c>
      <c r="I655" s="141">
        <v>0</v>
      </c>
      <c r="J655" s="141">
        <v>0</v>
      </c>
      <c r="K655" s="141">
        <v>0</v>
      </c>
      <c r="L655" s="141">
        <v>0</v>
      </c>
      <c r="M655" s="141">
        <v>0</v>
      </c>
      <c r="N655" s="141">
        <v>0</v>
      </c>
      <c r="O655" s="141">
        <v>0</v>
      </c>
      <c r="P655" s="141">
        <v>0</v>
      </c>
    </row>
    <row r="656" spans="1:16" ht="12.75">
      <c r="A656" s="141">
        <v>10</v>
      </c>
      <c r="B656" s="141">
        <v>1999</v>
      </c>
      <c r="C656" s="141" t="s">
        <v>456</v>
      </c>
      <c r="D656" s="141">
        <v>0</v>
      </c>
      <c r="E656" s="141">
        <v>0</v>
      </c>
      <c r="F656" s="141">
        <v>0</v>
      </c>
      <c r="G656" s="141">
        <v>0</v>
      </c>
      <c r="H656" s="141">
        <v>0</v>
      </c>
      <c r="I656" s="141">
        <v>0</v>
      </c>
      <c r="J656" s="141">
        <v>0</v>
      </c>
      <c r="K656" s="141">
        <v>0</v>
      </c>
      <c r="L656" s="141">
        <v>0</v>
      </c>
      <c r="M656" s="141">
        <v>0</v>
      </c>
      <c r="N656" s="141">
        <v>0</v>
      </c>
      <c r="O656" s="141">
        <v>0</v>
      </c>
      <c r="P656" s="141">
        <v>0</v>
      </c>
    </row>
    <row r="657" spans="1:16" ht="12.75">
      <c r="A657" s="141">
        <v>10</v>
      </c>
      <c r="B657" s="141">
        <v>1999</v>
      </c>
      <c r="C657" s="141" t="s">
        <v>457</v>
      </c>
      <c r="D657" s="141">
        <v>0</v>
      </c>
      <c r="E657" s="141">
        <v>0</v>
      </c>
      <c r="F657" s="141">
        <v>0</v>
      </c>
      <c r="G657" s="141">
        <v>0</v>
      </c>
      <c r="H657" s="141">
        <v>0</v>
      </c>
      <c r="I657" s="141">
        <v>0</v>
      </c>
      <c r="J657" s="141">
        <v>0</v>
      </c>
      <c r="K657" s="141">
        <v>0</v>
      </c>
      <c r="L657" s="141">
        <v>0</v>
      </c>
      <c r="M657" s="141">
        <v>0</v>
      </c>
      <c r="N657" s="141">
        <v>0</v>
      </c>
      <c r="O657" s="141">
        <v>0</v>
      </c>
      <c r="P657" s="141">
        <v>0</v>
      </c>
    </row>
    <row r="658" spans="1:16" ht="12.75">
      <c r="A658" s="141">
        <v>10</v>
      </c>
      <c r="B658" s="141">
        <v>1999</v>
      </c>
      <c r="C658" s="141" t="s">
        <v>458</v>
      </c>
      <c r="D658" s="141">
        <v>0</v>
      </c>
      <c r="E658" s="141">
        <v>0</v>
      </c>
      <c r="F658" s="141">
        <v>0</v>
      </c>
      <c r="G658" s="141">
        <v>0</v>
      </c>
      <c r="H658" s="141">
        <v>0</v>
      </c>
      <c r="I658" s="141">
        <v>0</v>
      </c>
      <c r="J658" s="141">
        <v>0</v>
      </c>
      <c r="K658" s="141">
        <v>0</v>
      </c>
      <c r="L658" s="141">
        <v>0</v>
      </c>
      <c r="M658" s="141">
        <v>0</v>
      </c>
      <c r="N658" s="141">
        <v>0</v>
      </c>
      <c r="O658" s="141">
        <v>0</v>
      </c>
      <c r="P658" s="141">
        <v>0</v>
      </c>
    </row>
    <row r="659" spans="1:16" ht="12.75">
      <c r="A659" s="141">
        <v>10</v>
      </c>
      <c r="B659" s="141">
        <v>1999</v>
      </c>
      <c r="C659" s="141" t="s">
        <v>459</v>
      </c>
      <c r="D659" s="141">
        <v>0</v>
      </c>
      <c r="E659" s="141">
        <v>0</v>
      </c>
      <c r="F659" s="141">
        <v>0</v>
      </c>
      <c r="G659" s="141">
        <v>0</v>
      </c>
      <c r="H659" s="141">
        <v>0</v>
      </c>
      <c r="I659" s="141">
        <v>0</v>
      </c>
      <c r="J659" s="141">
        <v>0</v>
      </c>
      <c r="K659" s="141">
        <v>0</v>
      </c>
      <c r="L659" s="141">
        <v>0</v>
      </c>
      <c r="M659" s="141">
        <v>0</v>
      </c>
      <c r="N659" s="141">
        <v>0</v>
      </c>
      <c r="O659" s="141">
        <v>0</v>
      </c>
      <c r="P659" s="141">
        <v>0</v>
      </c>
    </row>
    <row r="660" spans="1:16" ht="12.75">
      <c r="A660" s="141">
        <v>11</v>
      </c>
      <c r="B660" s="141">
        <v>1999</v>
      </c>
      <c r="C660" s="141" t="s">
        <v>460</v>
      </c>
      <c r="D660" s="141">
        <v>0</v>
      </c>
      <c r="E660" s="141">
        <v>0</v>
      </c>
      <c r="F660" s="141">
        <v>0</v>
      </c>
      <c r="G660" s="141">
        <v>0</v>
      </c>
      <c r="H660" s="141">
        <v>0</v>
      </c>
      <c r="I660" s="141">
        <v>0</v>
      </c>
      <c r="J660" s="141">
        <v>0</v>
      </c>
      <c r="K660" s="141">
        <v>0</v>
      </c>
      <c r="L660" s="141">
        <v>0</v>
      </c>
      <c r="M660" s="141">
        <v>0</v>
      </c>
      <c r="N660" s="141">
        <v>0</v>
      </c>
      <c r="O660" s="141">
        <v>0</v>
      </c>
      <c r="P660" s="141">
        <v>0</v>
      </c>
    </row>
    <row r="661" spans="1:16" ht="12.75">
      <c r="A661" s="141">
        <v>10</v>
      </c>
      <c r="B661" s="141">
        <v>1999</v>
      </c>
      <c r="C661" s="141" t="s">
        <v>461</v>
      </c>
      <c r="D661" s="141">
        <v>0</v>
      </c>
      <c r="E661" s="141">
        <v>0</v>
      </c>
      <c r="F661" s="141">
        <v>0</v>
      </c>
      <c r="G661" s="141">
        <v>0</v>
      </c>
      <c r="H661" s="141">
        <v>0</v>
      </c>
      <c r="I661" s="141">
        <v>0</v>
      </c>
      <c r="J661" s="141">
        <v>0</v>
      </c>
      <c r="K661" s="141">
        <v>0</v>
      </c>
      <c r="L661" s="141">
        <v>0</v>
      </c>
      <c r="M661" s="141">
        <v>0</v>
      </c>
      <c r="N661" s="141">
        <v>0</v>
      </c>
      <c r="O661" s="141">
        <v>0</v>
      </c>
      <c r="P661" s="141">
        <v>0</v>
      </c>
    </row>
    <row r="662" spans="1:16" ht="12.75">
      <c r="A662" s="141">
        <v>12</v>
      </c>
      <c r="B662" s="141">
        <v>1999</v>
      </c>
      <c r="C662" s="141" t="s">
        <v>462</v>
      </c>
      <c r="D662" s="141">
        <v>0</v>
      </c>
      <c r="E662" s="141">
        <v>0</v>
      </c>
      <c r="F662" s="141">
        <v>0</v>
      </c>
      <c r="G662" s="141">
        <v>0</v>
      </c>
      <c r="H662" s="141">
        <v>0</v>
      </c>
      <c r="I662" s="141">
        <v>0</v>
      </c>
      <c r="J662" s="141">
        <v>0</v>
      </c>
      <c r="K662" s="141">
        <v>0</v>
      </c>
      <c r="L662" s="141">
        <v>0</v>
      </c>
      <c r="M662" s="141">
        <v>0</v>
      </c>
      <c r="N662" s="141">
        <v>0</v>
      </c>
      <c r="O662" s="141">
        <v>0</v>
      </c>
      <c r="P662" s="141">
        <v>0</v>
      </c>
    </row>
    <row r="663" spans="1:16" ht="12.75">
      <c r="A663" s="141">
        <v>10</v>
      </c>
      <c r="B663" s="141">
        <v>1999</v>
      </c>
      <c r="C663" s="141" t="s">
        <v>463</v>
      </c>
      <c r="D663" s="141">
        <v>0</v>
      </c>
      <c r="E663" s="141">
        <v>0</v>
      </c>
      <c r="F663" s="141">
        <v>0</v>
      </c>
      <c r="G663" s="141">
        <v>0</v>
      </c>
      <c r="H663" s="141">
        <v>0</v>
      </c>
      <c r="I663" s="141">
        <v>0</v>
      </c>
      <c r="J663" s="141">
        <v>0</v>
      </c>
      <c r="K663" s="141">
        <v>0</v>
      </c>
      <c r="L663" s="141">
        <v>0</v>
      </c>
      <c r="M663" s="141">
        <v>0</v>
      </c>
      <c r="N663" s="141">
        <v>0</v>
      </c>
      <c r="O663" s="141">
        <v>0</v>
      </c>
      <c r="P663" s="141">
        <v>0</v>
      </c>
    </row>
    <row r="664" spans="1:16" ht="12.75">
      <c r="A664" s="141">
        <v>10</v>
      </c>
      <c r="B664" s="141">
        <v>1999</v>
      </c>
      <c r="C664" s="141" t="s">
        <v>464</v>
      </c>
      <c r="D664" s="141">
        <v>0</v>
      </c>
      <c r="E664" s="141">
        <v>0</v>
      </c>
      <c r="F664" s="141">
        <v>0</v>
      </c>
      <c r="G664" s="141">
        <v>0</v>
      </c>
      <c r="H664" s="141">
        <v>0</v>
      </c>
      <c r="I664" s="141">
        <v>0</v>
      </c>
      <c r="J664" s="141">
        <v>0</v>
      </c>
      <c r="K664" s="141">
        <v>0</v>
      </c>
      <c r="L664" s="141">
        <v>0</v>
      </c>
      <c r="M664" s="141">
        <v>0</v>
      </c>
      <c r="N664" s="141">
        <v>0</v>
      </c>
      <c r="O664" s="141">
        <v>0</v>
      </c>
      <c r="P664" s="141">
        <v>0</v>
      </c>
    </row>
    <row r="665" spans="1:16" ht="12.75">
      <c r="A665" s="141">
        <v>10</v>
      </c>
      <c r="B665" s="141">
        <v>1999</v>
      </c>
      <c r="C665" s="141" t="s">
        <v>465</v>
      </c>
      <c r="D665" s="141">
        <v>0</v>
      </c>
      <c r="E665" s="141">
        <v>0</v>
      </c>
      <c r="F665" s="141">
        <v>0</v>
      </c>
      <c r="G665" s="141">
        <v>0</v>
      </c>
      <c r="H665" s="141">
        <v>0</v>
      </c>
      <c r="I665" s="141">
        <v>0</v>
      </c>
      <c r="J665" s="141">
        <v>0</v>
      </c>
      <c r="K665" s="141">
        <v>0</v>
      </c>
      <c r="L665" s="141">
        <v>0</v>
      </c>
      <c r="M665" s="141">
        <v>0</v>
      </c>
      <c r="N665" s="141">
        <v>0</v>
      </c>
      <c r="O665" s="141">
        <v>0</v>
      </c>
      <c r="P665" s="141">
        <v>0</v>
      </c>
    </row>
    <row r="666" spans="1:16" ht="12.75">
      <c r="A666" s="141">
        <v>10</v>
      </c>
      <c r="B666" s="141">
        <v>1999</v>
      </c>
      <c r="C666" s="141" t="s">
        <v>466</v>
      </c>
      <c r="D666" s="141">
        <v>0</v>
      </c>
      <c r="E666" s="141">
        <v>0</v>
      </c>
      <c r="F666" s="141">
        <v>0</v>
      </c>
      <c r="G666" s="141">
        <v>0</v>
      </c>
      <c r="H666" s="141">
        <v>0</v>
      </c>
      <c r="I666" s="141">
        <v>0</v>
      </c>
      <c r="J666" s="141">
        <v>0</v>
      </c>
      <c r="K666" s="141">
        <v>0</v>
      </c>
      <c r="L666" s="141">
        <v>0</v>
      </c>
      <c r="M666" s="141">
        <v>0</v>
      </c>
      <c r="N666" s="141">
        <v>0</v>
      </c>
      <c r="O666" s="141">
        <v>0</v>
      </c>
      <c r="P666" s="141">
        <v>0</v>
      </c>
    </row>
    <row r="667" spans="1:16" ht="12.75">
      <c r="A667" s="141">
        <v>10</v>
      </c>
      <c r="B667" s="141">
        <v>1999</v>
      </c>
      <c r="C667" s="141" t="s">
        <v>467</v>
      </c>
      <c r="D667" s="141">
        <v>0</v>
      </c>
      <c r="E667" s="141">
        <v>0</v>
      </c>
      <c r="F667" s="141">
        <v>0</v>
      </c>
      <c r="G667" s="141">
        <v>0</v>
      </c>
      <c r="H667" s="141">
        <v>0</v>
      </c>
      <c r="I667" s="141">
        <v>0</v>
      </c>
      <c r="J667" s="141">
        <v>0</v>
      </c>
      <c r="K667" s="141">
        <v>0</v>
      </c>
      <c r="L667" s="141">
        <v>0</v>
      </c>
      <c r="M667" s="141">
        <v>0</v>
      </c>
      <c r="N667" s="141">
        <v>0</v>
      </c>
      <c r="O667" s="141">
        <v>0</v>
      </c>
      <c r="P667" s="141">
        <v>0</v>
      </c>
    </row>
    <row r="668" spans="1:16" ht="12.75">
      <c r="A668" s="141">
        <v>10</v>
      </c>
      <c r="B668" s="141">
        <v>1999</v>
      </c>
      <c r="C668" s="141" t="s">
        <v>468</v>
      </c>
      <c r="D668" s="141">
        <v>0</v>
      </c>
      <c r="E668" s="141">
        <v>0</v>
      </c>
      <c r="F668" s="141">
        <v>0</v>
      </c>
      <c r="G668" s="141">
        <v>0</v>
      </c>
      <c r="H668" s="141">
        <v>0</v>
      </c>
      <c r="I668" s="141">
        <v>0</v>
      </c>
      <c r="J668" s="141">
        <v>0</v>
      </c>
      <c r="K668" s="141">
        <v>0</v>
      </c>
      <c r="L668" s="141">
        <v>0</v>
      </c>
      <c r="M668" s="141">
        <v>0</v>
      </c>
      <c r="N668" s="141">
        <v>0</v>
      </c>
      <c r="O668" s="141">
        <v>0</v>
      </c>
      <c r="P668" s="141">
        <v>0</v>
      </c>
    </row>
    <row r="669" spans="1:16" ht="12.75">
      <c r="A669" s="141">
        <v>10</v>
      </c>
      <c r="B669" s="141">
        <v>1999</v>
      </c>
      <c r="C669" s="141" t="s">
        <v>469</v>
      </c>
      <c r="D669" s="141">
        <v>0</v>
      </c>
      <c r="E669" s="141">
        <v>0</v>
      </c>
      <c r="F669" s="141">
        <v>0</v>
      </c>
      <c r="G669" s="141">
        <v>0</v>
      </c>
      <c r="H669" s="141">
        <v>0</v>
      </c>
      <c r="I669" s="141">
        <v>0</v>
      </c>
      <c r="J669" s="141">
        <v>0</v>
      </c>
      <c r="K669" s="141">
        <v>0</v>
      </c>
      <c r="L669" s="141">
        <v>0</v>
      </c>
      <c r="M669" s="141">
        <v>0</v>
      </c>
      <c r="N669" s="141">
        <v>0</v>
      </c>
      <c r="O669" s="141">
        <v>0</v>
      </c>
      <c r="P669" s="141">
        <v>0</v>
      </c>
    </row>
    <row r="670" spans="1:16" ht="12.75">
      <c r="A670" s="141">
        <v>10</v>
      </c>
      <c r="B670" s="141">
        <v>1999</v>
      </c>
      <c r="C670" s="141" t="s">
        <v>470</v>
      </c>
      <c r="D670" s="141">
        <v>0</v>
      </c>
      <c r="E670" s="141">
        <v>0</v>
      </c>
      <c r="F670" s="141">
        <v>0</v>
      </c>
      <c r="G670" s="141">
        <v>0</v>
      </c>
      <c r="H670" s="141">
        <v>0</v>
      </c>
      <c r="I670" s="141">
        <v>0</v>
      </c>
      <c r="J670" s="141">
        <v>0</v>
      </c>
      <c r="K670" s="141">
        <v>0</v>
      </c>
      <c r="L670" s="141">
        <v>0</v>
      </c>
      <c r="M670" s="141">
        <v>0</v>
      </c>
      <c r="N670" s="141">
        <v>0</v>
      </c>
      <c r="O670" s="141">
        <v>0</v>
      </c>
      <c r="P670" s="141">
        <v>0</v>
      </c>
    </row>
    <row r="671" spans="1:16" ht="12.75">
      <c r="A671" s="141">
        <v>10</v>
      </c>
      <c r="B671" s="141">
        <v>1999</v>
      </c>
      <c r="C671" s="141" t="s">
        <v>471</v>
      </c>
      <c r="D671" s="141">
        <v>0</v>
      </c>
      <c r="E671" s="141">
        <v>0</v>
      </c>
      <c r="F671" s="141">
        <v>0</v>
      </c>
      <c r="G671" s="141">
        <v>0</v>
      </c>
      <c r="H671" s="141">
        <v>0</v>
      </c>
      <c r="I671" s="141">
        <v>0</v>
      </c>
      <c r="J671" s="141">
        <v>0</v>
      </c>
      <c r="K671" s="141">
        <v>0</v>
      </c>
      <c r="L671" s="141">
        <v>0</v>
      </c>
      <c r="M671" s="141">
        <v>0</v>
      </c>
      <c r="N671" s="141">
        <v>0</v>
      </c>
      <c r="O671" s="141">
        <v>0</v>
      </c>
      <c r="P671" s="141">
        <v>0</v>
      </c>
    </row>
    <row r="672" spans="1:16" ht="12.75">
      <c r="A672" s="141">
        <v>10</v>
      </c>
      <c r="B672" s="141">
        <v>1999</v>
      </c>
      <c r="C672" s="141" t="s">
        <v>472</v>
      </c>
      <c r="D672" s="141">
        <v>0</v>
      </c>
      <c r="E672" s="141">
        <v>0</v>
      </c>
      <c r="F672" s="141">
        <v>0</v>
      </c>
      <c r="G672" s="141">
        <v>0</v>
      </c>
      <c r="H672" s="141">
        <v>0</v>
      </c>
      <c r="I672" s="141">
        <v>0</v>
      </c>
      <c r="J672" s="141">
        <v>0</v>
      </c>
      <c r="K672" s="141">
        <v>0</v>
      </c>
      <c r="L672" s="141">
        <v>0</v>
      </c>
      <c r="M672" s="141">
        <v>0</v>
      </c>
      <c r="N672" s="141">
        <v>0</v>
      </c>
      <c r="O672" s="141">
        <v>0</v>
      </c>
      <c r="P672" s="141">
        <v>0</v>
      </c>
    </row>
    <row r="673" spans="1:16" ht="12.75">
      <c r="A673" s="141">
        <v>10</v>
      </c>
      <c r="B673" s="141">
        <v>1999</v>
      </c>
      <c r="C673" s="141" t="s">
        <v>473</v>
      </c>
      <c r="D673" s="141">
        <v>0</v>
      </c>
      <c r="E673" s="141">
        <v>0</v>
      </c>
      <c r="F673" s="141">
        <v>0</v>
      </c>
      <c r="G673" s="141">
        <v>0</v>
      </c>
      <c r="H673" s="141">
        <v>0</v>
      </c>
      <c r="I673" s="141">
        <v>0</v>
      </c>
      <c r="J673" s="141">
        <v>0</v>
      </c>
      <c r="K673" s="141">
        <v>0</v>
      </c>
      <c r="L673" s="141">
        <v>0</v>
      </c>
      <c r="M673" s="141">
        <v>0</v>
      </c>
      <c r="N673" s="141">
        <v>0</v>
      </c>
      <c r="O673" s="141">
        <v>0</v>
      </c>
      <c r="P673" s="141">
        <v>0</v>
      </c>
    </row>
    <row r="674" spans="1:16" ht="12.75">
      <c r="A674" s="141">
        <v>10</v>
      </c>
      <c r="B674" s="141">
        <v>1999</v>
      </c>
      <c r="C674" s="141" t="s">
        <v>474</v>
      </c>
      <c r="D674" s="141">
        <v>0</v>
      </c>
      <c r="E674" s="141">
        <v>0</v>
      </c>
      <c r="F674" s="141">
        <v>0</v>
      </c>
      <c r="G674" s="141">
        <v>0</v>
      </c>
      <c r="H674" s="141">
        <v>0</v>
      </c>
      <c r="I674" s="141">
        <v>0</v>
      </c>
      <c r="J674" s="141">
        <v>0</v>
      </c>
      <c r="K674" s="141">
        <v>0</v>
      </c>
      <c r="L674" s="141">
        <v>0</v>
      </c>
      <c r="M674" s="141">
        <v>0</v>
      </c>
      <c r="N674" s="141">
        <v>0</v>
      </c>
      <c r="O674" s="141">
        <v>0</v>
      </c>
      <c r="P674" s="141">
        <v>0</v>
      </c>
    </row>
    <row r="675" spans="1:16" ht="12.75">
      <c r="A675" s="141">
        <v>10</v>
      </c>
      <c r="B675" s="141">
        <v>1999</v>
      </c>
      <c r="C675" s="141" t="s">
        <v>475</v>
      </c>
      <c r="D675" s="141">
        <v>0</v>
      </c>
      <c r="E675" s="141">
        <v>0</v>
      </c>
      <c r="F675" s="141">
        <v>0</v>
      </c>
      <c r="G675" s="141">
        <v>0</v>
      </c>
      <c r="H675" s="141">
        <v>0</v>
      </c>
      <c r="I675" s="141">
        <v>0</v>
      </c>
      <c r="J675" s="141">
        <v>0</v>
      </c>
      <c r="K675" s="141">
        <v>0</v>
      </c>
      <c r="L675" s="141">
        <v>0</v>
      </c>
      <c r="M675" s="141">
        <v>0</v>
      </c>
      <c r="N675" s="141">
        <v>0</v>
      </c>
      <c r="O675" s="141">
        <v>0</v>
      </c>
      <c r="P675" s="141">
        <v>0</v>
      </c>
    </row>
    <row r="676" spans="1:16" ht="12.75">
      <c r="A676" s="141">
        <v>12</v>
      </c>
      <c r="B676" s="141">
        <v>1999</v>
      </c>
      <c r="C676" s="141" t="s">
        <v>476</v>
      </c>
      <c r="D676" s="141">
        <v>0</v>
      </c>
      <c r="E676" s="141">
        <v>0</v>
      </c>
      <c r="F676" s="141">
        <v>0</v>
      </c>
      <c r="G676" s="141">
        <v>0</v>
      </c>
      <c r="H676" s="141">
        <v>0</v>
      </c>
      <c r="I676" s="141">
        <v>0</v>
      </c>
      <c r="J676" s="141">
        <v>0</v>
      </c>
      <c r="K676" s="141">
        <v>0</v>
      </c>
      <c r="L676" s="141">
        <v>0</v>
      </c>
      <c r="M676" s="141">
        <v>0</v>
      </c>
      <c r="N676" s="141">
        <v>0</v>
      </c>
      <c r="O676" s="141">
        <v>0</v>
      </c>
      <c r="P676" s="141">
        <v>0</v>
      </c>
    </row>
    <row r="677" spans="1:16" ht="12.75">
      <c r="A677" s="141">
        <v>10</v>
      </c>
      <c r="B677" s="141">
        <v>1999</v>
      </c>
      <c r="C677" s="141" t="s">
        <v>477</v>
      </c>
      <c r="D677" s="141">
        <v>0</v>
      </c>
      <c r="E677" s="141">
        <v>0</v>
      </c>
      <c r="F677" s="141">
        <v>0</v>
      </c>
      <c r="G677" s="141">
        <v>0</v>
      </c>
      <c r="H677" s="141">
        <v>0</v>
      </c>
      <c r="I677" s="141">
        <v>0</v>
      </c>
      <c r="J677" s="141">
        <v>0</v>
      </c>
      <c r="K677" s="141">
        <v>0</v>
      </c>
      <c r="L677" s="141">
        <v>0</v>
      </c>
      <c r="M677" s="141">
        <v>0</v>
      </c>
      <c r="N677" s="141">
        <v>0</v>
      </c>
      <c r="O677" s="141">
        <v>0</v>
      </c>
      <c r="P677" s="141">
        <v>0</v>
      </c>
    </row>
    <row r="678" spans="1:16" ht="12.75">
      <c r="A678" s="141">
        <v>10</v>
      </c>
      <c r="B678" s="141">
        <v>1999</v>
      </c>
      <c r="C678" s="141" t="s">
        <v>478</v>
      </c>
      <c r="D678" s="141">
        <v>0</v>
      </c>
      <c r="E678" s="141">
        <v>0</v>
      </c>
      <c r="F678" s="141">
        <v>0</v>
      </c>
      <c r="G678" s="141">
        <v>0</v>
      </c>
      <c r="H678" s="141">
        <v>0</v>
      </c>
      <c r="I678" s="141">
        <v>0</v>
      </c>
      <c r="J678" s="141">
        <v>0</v>
      </c>
      <c r="K678" s="141">
        <v>0</v>
      </c>
      <c r="L678" s="141">
        <v>0</v>
      </c>
      <c r="M678" s="141">
        <v>0</v>
      </c>
      <c r="N678" s="141">
        <v>0</v>
      </c>
      <c r="O678" s="141">
        <v>0</v>
      </c>
      <c r="P678" s="141">
        <v>0</v>
      </c>
    </row>
    <row r="679" spans="1:16" ht="12.75">
      <c r="A679" s="141">
        <v>10</v>
      </c>
      <c r="B679" s="141">
        <v>1999</v>
      </c>
      <c r="C679" s="141" t="s">
        <v>479</v>
      </c>
      <c r="D679" s="141">
        <v>0</v>
      </c>
      <c r="E679" s="141">
        <v>0</v>
      </c>
      <c r="F679" s="141">
        <v>0</v>
      </c>
      <c r="G679" s="141">
        <v>0</v>
      </c>
      <c r="H679" s="141">
        <v>0</v>
      </c>
      <c r="I679" s="141">
        <v>0</v>
      </c>
      <c r="J679" s="141">
        <v>0</v>
      </c>
      <c r="K679" s="141">
        <v>0</v>
      </c>
      <c r="L679" s="141">
        <v>0</v>
      </c>
      <c r="M679" s="141">
        <v>0</v>
      </c>
      <c r="N679" s="141">
        <v>0</v>
      </c>
      <c r="O679" s="141">
        <v>0</v>
      </c>
      <c r="P679" s="141">
        <v>0</v>
      </c>
    </row>
    <row r="680" spans="1:16" ht="12.75">
      <c r="A680" s="141">
        <v>10</v>
      </c>
      <c r="B680" s="141">
        <v>1999</v>
      </c>
      <c r="C680" s="141" t="s">
        <v>480</v>
      </c>
      <c r="D680" s="141">
        <v>0</v>
      </c>
      <c r="E680" s="141">
        <v>0</v>
      </c>
      <c r="F680" s="141">
        <v>0</v>
      </c>
      <c r="G680" s="141">
        <v>0</v>
      </c>
      <c r="H680" s="141">
        <v>0</v>
      </c>
      <c r="I680" s="141">
        <v>0</v>
      </c>
      <c r="J680" s="141">
        <v>0</v>
      </c>
      <c r="K680" s="141">
        <v>0</v>
      </c>
      <c r="L680" s="141">
        <v>0</v>
      </c>
      <c r="M680" s="141">
        <v>0</v>
      </c>
      <c r="N680" s="141">
        <v>0</v>
      </c>
      <c r="O680" s="141">
        <v>0</v>
      </c>
      <c r="P680" s="141">
        <v>0</v>
      </c>
    </row>
    <row r="681" spans="1:16" ht="12.75">
      <c r="A681" s="141">
        <v>10</v>
      </c>
      <c r="B681" s="141">
        <v>1999</v>
      </c>
      <c r="C681" s="141" t="s">
        <v>481</v>
      </c>
      <c r="D681" s="141">
        <v>0</v>
      </c>
      <c r="E681" s="141">
        <v>0</v>
      </c>
      <c r="F681" s="141">
        <v>0</v>
      </c>
      <c r="G681" s="141">
        <v>0</v>
      </c>
      <c r="H681" s="141">
        <v>0</v>
      </c>
      <c r="I681" s="141">
        <v>0</v>
      </c>
      <c r="J681" s="141">
        <v>0</v>
      </c>
      <c r="K681" s="141">
        <v>0</v>
      </c>
      <c r="L681" s="141">
        <v>0</v>
      </c>
      <c r="M681" s="141">
        <v>0</v>
      </c>
      <c r="N681" s="141">
        <v>0</v>
      </c>
      <c r="O681" s="141">
        <v>0</v>
      </c>
      <c r="P681" s="141">
        <v>0</v>
      </c>
    </row>
    <row r="682" spans="1:16" ht="12.75">
      <c r="A682" s="141">
        <v>10</v>
      </c>
      <c r="B682" s="141">
        <v>1999</v>
      </c>
      <c r="C682" s="141" t="s">
        <v>482</v>
      </c>
      <c r="D682" s="141">
        <v>0</v>
      </c>
      <c r="E682" s="141">
        <v>0</v>
      </c>
      <c r="F682" s="141">
        <v>0</v>
      </c>
      <c r="G682" s="141">
        <v>0</v>
      </c>
      <c r="H682" s="141">
        <v>0</v>
      </c>
      <c r="I682" s="141">
        <v>0</v>
      </c>
      <c r="J682" s="141">
        <v>0</v>
      </c>
      <c r="K682" s="141">
        <v>0</v>
      </c>
      <c r="L682" s="141">
        <v>0</v>
      </c>
      <c r="M682" s="141">
        <v>0</v>
      </c>
      <c r="N682" s="141">
        <v>0</v>
      </c>
      <c r="O682" s="141">
        <v>0</v>
      </c>
      <c r="P682" s="141">
        <v>0</v>
      </c>
    </row>
    <row r="683" spans="1:16" ht="12.75">
      <c r="A683" s="141">
        <v>10</v>
      </c>
      <c r="B683" s="141">
        <v>1999</v>
      </c>
      <c r="C683" s="141" t="s">
        <v>483</v>
      </c>
      <c r="D683" s="141">
        <v>0</v>
      </c>
      <c r="E683" s="141">
        <v>0</v>
      </c>
      <c r="F683" s="141">
        <v>0</v>
      </c>
      <c r="G683" s="141">
        <v>0</v>
      </c>
      <c r="H683" s="141">
        <v>0</v>
      </c>
      <c r="I683" s="141">
        <v>0</v>
      </c>
      <c r="J683" s="141">
        <v>0</v>
      </c>
      <c r="K683" s="141">
        <v>0</v>
      </c>
      <c r="L683" s="141">
        <v>0</v>
      </c>
      <c r="M683" s="141">
        <v>0</v>
      </c>
      <c r="N683" s="141">
        <v>0</v>
      </c>
      <c r="O683" s="141">
        <v>0</v>
      </c>
      <c r="P683" s="141">
        <v>0</v>
      </c>
    </row>
    <row r="684" spans="1:16" ht="12.75">
      <c r="A684" s="141">
        <v>10</v>
      </c>
      <c r="B684" s="141">
        <v>1999</v>
      </c>
      <c r="C684" s="141" t="s">
        <v>484</v>
      </c>
      <c r="D684" s="141">
        <v>0</v>
      </c>
      <c r="E684" s="141">
        <v>0</v>
      </c>
      <c r="F684" s="141">
        <v>0</v>
      </c>
      <c r="G684" s="141">
        <v>0</v>
      </c>
      <c r="H684" s="141">
        <v>0</v>
      </c>
      <c r="I684" s="141">
        <v>0</v>
      </c>
      <c r="J684" s="141">
        <v>0</v>
      </c>
      <c r="K684" s="141">
        <v>0</v>
      </c>
      <c r="L684" s="141">
        <v>0</v>
      </c>
      <c r="M684" s="141">
        <v>0</v>
      </c>
      <c r="N684" s="141">
        <v>0</v>
      </c>
      <c r="O684" s="141">
        <v>0</v>
      </c>
      <c r="P684" s="141">
        <v>0</v>
      </c>
    </row>
    <row r="685" spans="1:16" ht="12.75">
      <c r="A685" s="141">
        <v>10</v>
      </c>
      <c r="B685" s="141">
        <v>1999</v>
      </c>
      <c r="C685" s="141" t="s">
        <v>485</v>
      </c>
      <c r="D685" s="141">
        <v>0</v>
      </c>
      <c r="E685" s="141">
        <v>0</v>
      </c>
      <c r="F685" s="141">
        <v>0</v>
      </c>
      <c r="G685" s="141">
        <v>0</v>
      </c>
      <c r="H685" s="141">
        <v>0</v>
      </c>
      <c r="I685" s="141">
        <v>0</v>
      </c>
      <c r="J685" s="141">
        <v>0</v>
      </c>
      <c r="K685" s="141">
        <v>0</v>
      </c>
      <c r="L685" s="141">
        <v>0</v>
      </c>
      <c r="M685" s="141">
        <v>0</v>
      </c>
      <c r="N685" s="141">
        <v>0</v>
      </c>
      <c r="O685" s="141">
        <v>0</v>
      </c>
      <c r="P685" s="141">
        <v>0</v>
      </c>
    </row>
    <row r="686" spans="1:16" ht="12.75">
      <c r="A686" s="141">
        <v>10</v>
      </c>
      <c r="B686" s="141">
        <v>1999</v>
      </c>
      <c r="C686" s="141" t="s">
        <v>486</v>
      </c>
      <c r="D686" s="141">
        <v>0</v>
      </c>
      <c r="E686" s="141">
        <v>0</v>
      </c>
      <c r="F686" s="141">
        <v>0</v>
      </c>
      <c r="G686" s="141">
        <v>0</v>
      </c>
      <c r="H686" s="141">
        <v>0</v>
      </c>
      <c r="I686" s="141">
        <v>0</v>
      </c>
      <c r="J686" s="141">
        <v>0</v>
      </c>
      <c r="K686" s="141">
        <v>0</v>
      </c>
      <c r="L686" s="141">
        <v>0</v>
      </c>
      <c r="M686" s="141">
        <v>0</v>
      </c>
      <c r="N686" s="141">
        <v>0</v>
      </c>
      <c r="O686" s="141">
        <v>0</v>
      </c>
      <c r="P686" s="141">
        <v>0</v>
      </c>
    </row>
    <row r="687" spans="1:16" ht="12.75">
      <c r="A687" s="141">
        <v>10</v>
      </c>
      <c r="B687" s="141">
        <v>1999</v>
      </c>
      <c r="C687" s="141" t="s">
        <v>487</v>
      </c>
      <c r="D687" s="141">
        <v>0</v>
      </c>
      <c r="E687" s="141">
        <v>0</v>
      </c>
      <c r="F687" s="141">
        <v>0</v>
      </c>
      <c r="G687" s="141">
        <v>0</v>
      </c>
      <c r="H687" s="141">
        <v>0</v>
      </c>
      <c r="I687" s="141">
        <v>0</v>
      </c>
      <c r="J687" s="141">
        <v>0</v>
      </c>
      <c r="K687" s="141">
        <v>0</v>
      </c>
      <c r="L687" s="141">
        <v>0</v>
      </c>
      <c r="M687" s="141">
        <v>0</v>
      </c>
      <c r="N687" s="141">
        <v>0</v>
      </c>
      <c r="O687" s="141">
        <v>0</v>
      </c>
      <c r="P687" s="141">
        <v>0</v>
      </c>
    </row>
    <row r="688" spans="1:16" ht="12.75">
      <c r="A688" s="141">
        <v>10</v>
      </c>
      <c r="B688" s="141">
        <v>1999</v>
      </c>
      <c r="C688" s="141" t="s">
        <v>488</v>
      </c>
      <c r="D688" s="141">
        <v>0</v>
      </c>
      <c r="E688" s="141">
        <v>0</v>
      </c>
      <c r="F688" s="141">
        <v>0</v>
      </c>
      <c r="G688" s="141">
        <v>0</v>
      </c>
      <c r="H688" s="141">
        <v>0</v>
      </c>
      <c r="I688" s="141">
        <v>0</v>
      </c>
      <c r="J688" s="141">
        <v>0</v>
      </c>
      <c r="K688" s="141">
        <v>0</v>
      </c>
      <c r="L688" s="141">
        <v>0</v>
      </c>
      <c r="M688" s="141">
        <v>0</v>
      </c>
      <c r="N688" s="141">
        <v>0</v>
      </c>
      <c r="O688" s="141">
        <v>0</v>
      </c>
      <c r="P688" s="141">
        <v>0</v>
      </c>
    </row>
    <row r="689" spans="1:16" ht="12.75">
      <c r="A689" s="141">
        <v>10</v>
      </c>
      <c r="B689" s="141">
        <v>1999</v>
      </c>
      <c r="C689" s="141" t="s">
        <v>489</v>
      </c>
      <c r="D689" s="141">
        <v>0</v>
      </c>
      <c r="E689" s="141">
        <v>0</v>
      </c>
      <c r="F689" s="141">
        <v>0</v>
      </c>
      <c r="G689" s="141">
        <v>0</v>
      </c>
      <c r="H689" s="141">
        <v>0</v>
      </c>
      <c r="I689" s="141">
        <v>0</v>
      </c>
      <c r="J689" s="141">
        <v>0</v>
      </c>
      <c r="K689" s="141">
        <v>0</v>
      </c>
      <c r="L689" s="141">
        <v>0</v>
      </c>
      <c r="M689" s="141">
        <v>0</v>
      </c>
      <c r="N689" s="141">
        <v>0</v>
      </c>
      <c r="O689" s="141">
        <v>0</v>
      </c>
      <c r="P689" s="141">
        <v>0</v>
      </c>
    </row>
    <row r="690" spans="1:16" ht="12.75">
      <c r="A690" s="141">
        <v>10</v>
      </c>
      <c r="B690" s="141">
        <v>1999</v>
      </c>
      <c r="C690" s="141" t="s">
        <v>490</v>
      </c>
      <c r="D690" s="141">
        <v>0</v>
      </c>
      <c r="E690" s="141">
        <v>0</v>
      </c>
      <c r="F690" s="141">
        <v>0</v>
      </c>
      <c r="G690" s="141">
        <v>0</v>
      </c>
      <c r="H690" s="141">
        <v>0</v>
      </c>
      <c r="I690" s="141">
        <v>0</v>
      </c>
      <c r="J690" s="141">
        <v>0</v>
      </c>
      <c r="K690" s="141">
        <v>0</v>
      </c>
      <c r="L690" s="141">
        <v>0</v>
      </c>
      <c r="M690" s="141">
        <v>0</v>
      </c>
      <c r="N690" s="141">
        <v>0</v>
      </c>
      <c r="O690" s="141">
        <v>0</v>
      </c>
      <c r="P690" s="141">
        <v>0</v>
      </c>
    </row>
    <row r="691" spans="1:16" ht="12.75">
      <c r="A691" s="141">
        <v>10</v>
      </c>
      <c r="B691" s="141">
        <v>1999</v>
      </c>
      <c r="C691" s="141" t="s">
        <v>491</v>
      </c>
      <c r="D691" s="141">
        <v>0</v>
      </c>
      <c r="E691" s="141">
        <v>0</v>
      </c>
      <c r="F691" s="141">
        <v>0</v>
      </c>
      <c r="G691" s="141">
        <v>0</v>
      </c>
      <c r="H691" s="141">
        <v>0</v>
      </c>
      <c r="I691" s="141">
        <v>0</v>
      </c>
      <c r="J691" s="141">
        <v>0</v>
      </c>
      <c r="K691" s="141">
        <v>0</v>
      </c>
      <c r="L691" s="141">
        <v>0</v>
      </c>
      <c r="M691" s="141">
        <v>0</v>
      </c>
      <c r="N691" s="141">
        <v>0</v>
      </c>
      <c r="O691" s="141">
        <v>0</v>
      </c>
      <c r="P691" s="141">
        <v>0</v>
      </c>
    </row>
    <row r="692" spans="1:16" ht="12.75">
      <c r="A692" s="141">
        <v>10</v>
      </c>
      <c r="B692" s="141">
        <v>1999</v>
      </c>
      <c r="C692" s="141" t="s">
        <v>492</v>
      </c>
      <c r="D692" s="141">
        <v>0</v>
      </c>
      <c r="E692" s="141">
        <v>0</v>
      </c>
      <c r="F692" s="141">
        <v>0</v>
      </c>
      <c r="G692" s="141">
        <v>0</v>
      </c>
      <c r="H692" s="141">
        <v>0</v>
      </c>
      <c r="I692" s="141">
        <v>0</v>
      </c>
      <c r="J692" s="141">
        <v>0</v>
      </c>
      <c r="K692" s="141">
        <v>0</v>
      </c>
      <c r="L692" s="141">
        <v>0</v>
      </c>
      <c r="M692" s="141">
        <v>0</v>
      </c>
      <c r="N692" s="141">
        <v>0</v>
      </c>
      <c r="O692" s="141">
        <v>0</v>
      </c>
      <c r="P692" s="141">
        <v>0</v>
      </c>
    </row>
    <row r="693" spans="1:16" ht="12.75">
      <c r="A693" s="141">
        <v>10</v>
      </c>
      <c r="B693" s="141">
        <v>1999</v>
      </c>
      <c r="C693" s="141" t="s">
        <v>493</v>
      </c>
      <c r="D693" s="141">
        <v>0</v>
      </c>
      <c r="E693" s="141">
        <v>0</v>
      </c>
      <c r="F693" s="141">
        <v>0</v>
      </c>
      <c r="G693" s="141">
        <v>0</v>
      </c>
      <c r="H693" s="141">
        <v>0</v>
      </c>
      <c r="I693" s="141">
        <v>0</v>
      </c>
      <c r="J693" s="141">
        <v>0</v>
      </c>
      <c r="K693" s="141">
        <v>0</v>
      </c>
      <c r="L693" s="141">
        <v>0</v>
      </c>
      <c r="M693" s="141">
        <v>0</v>
      </c>
      <c r="N693" s="141">
        <v>0</v>
      </c>
      <c r="O693" s="141">
        <v>0</v>
      </c>
      <c r="P693" s="141">
        <v>0</v>
      </c>
    </row>
    <row r="694" spans="1:16" ht="12.75">
      <c r="A694" s="141">
        <v>10</v>
      </c>
      <c r="B694" s="141">
        <v>1999</v>
      </c>
      <c r="C694" s="141" t="s">
        <v>494</v>
      </c>
      <c r="D694" s="141">
        <v>0</v>
      </c>
      <c r="E694" s="141">
        <v>0</v>
      </c>
      <c r="F694" s="141">
        <v>0</v>
      </c>
      <c r="G694" s="141">
        <v>0</v>
      </c>
      <c r="H694" s="141">
        <v>0</v>
      </c>
      <c r="I694" s="141">
        <v>0</v>
      </c>
      <c r="J694" s="141">
        <v>0</v>
      </c>
      <c r="K694" s="141">
        <v>0</v>
      </c>
      <c r="L694" s="141">
        <v>0</v>
      </c>
      <c r="M694" s="141">
        <v>0</v>
      </c>
      <c r="N694" s="141">
        <v>0</v>
      </c>
      <c r="O694" s="141">
        <v>0</v>
      </c>
      <c r="P694" s="141">
        <v>0</v>
      </c>
    </row>
    <row r="695" spans="1:16" ht="12.75">
      <c r="A695" s="141">
        <v>10</v>
      </c>
      <c r="B695" s="141">
        <v>1999</v>
      </c>
      <c r="C695" s="141" t="s">
        <v>495</v>
      </c>
      <c r="D695" s="141">
        <v>0</v>
      </c>
      <c r="E695" s="141">
        <v>0</v>
      </c>
      <c r="F695" s="141">
        <v>0</v>
      </c>
      <c r="G695" s="141">
        <v>0</v>
      </c>
      <c r="H695" s="141">
        <v>0</v>
      </c>
      <c r="I695" s="141">
        <v>0</v>
      </c>
      <c r="J695" s="141">
        <v>0</v>
      </c>
      <c r="K695" s="141">
        <v>0</v>
      </c>
      <c r="L695" s="141">
        <v>0</v>
      </c>
      <c r="M695" s="141">
        <v>0</v>
      </c>
      <c r="N695" s="141">
        <v>0</v>
      </c>
      <c r="O695" s="141">
        <v>0</v>
      </c>
      <c r="P695" s="141">
        <v>0</v>
      </c>
    </row>
    <row r="696" spans="1:16" ht="12.75">
      <c r="A696" s="141">
        <v>10</v>
      </c>
      <c r="B696" s="141">
        <v>1999</v>
      </c>
      <c r="C696" s="141" t="s">
        <v>496</v>
      </c>
      <c r="D696" s="141">
        <v>0</v>
      </c>
      <c r="E696" s="141">
        <v>0</v>
      </c>
      <c r="F696" s="141">
        <v>0</v>
      </c>
      <c r="G696" s="141">
        <v>0</v>
      </c>
      <c r="H696" s="141">
        <v>0</v>
      </c>
      <c r="I696" s="141">
        <v>0</v>
      </c>
      <c r="J696" s="141">
        <v>0</v>
      </c>
      <c r="K696" s="141">
        <v>0</v>
      </c>
      <c r="L696" s="141">
        <v>0</v>
      </c>
      <c r="M696" s="141">
        <v>0</v>
      </c>
      <c r="N696" s="141">
        <v>0</v>
      </c>
      <c r="O696" s="141">
        <v>0</v>
      </c>
      <c r="P696" s="141">
        <v>0</v>
      </c>
    </row>
    <row r="697" spans="1:16" ht="12.75">
      <c r="A697" s="141">
        <v>10</v>
      </c>
      <c r="B697" s="141">
        <v>1999</v>
      </c>
      <c r="C697" s="141" t="s">
        <v>497</v>
      </c>
      <c r="D697" s="141">
        <v>0</v>
      </c>
      <c r="E697" s="141">
        <v>0</v>
      </c>
      <c r="F697" s="141">
        <v>0</v>
      </c>
      <c r="G697" s="141">
        <v>0</v>
      </c>
      <c r="H697" s="141">
        <v>0</v>
      </c>
      <c r="I697" s="141">
        <v>0</v>
      </c>
      <c r="J697" s="141">
        <v>0</v>
      </c>
      <c r="K697" s="141">
        <v>0</v>
      </c>
      <c r="L697" s="141">
        <v>0</v>
      </c>
      <c r="M697" s="141">
        <v>0</v>
      </c>
      <c r="N697" s="141">
        <v>0</v>
      </c>
      <c r="O697" s="141">
        <v>0</v>
      </c>
      <c r="P697" s="141">
        <v>0</v>
      </c>
    </row>
    <row r="698" spans="1:16" ht="12.75">
      <c r="A698" s="141">
        <v>10</v>
      </c>
      <c r="B698" s="141">
        <v>1999</v>
      </c>
      <c r="C698" s="141" t="s">
        <v>498</v>
      </c>
      <c r="D698" s="141">
        <v>0</v>
      </c>
      <c r="E698" s="141">
        <v>0</v>
      </c>
      <c r="F698" s="141">
        <v>0</v>
      </c>
      <c r="G698" s="141">
        <v>0</v>
      </c>
      <c r="H698" s="141">
        <v>0</v>
      </c>
      <c r="I698" s="141">
        <v>0</v>
      </c>
      <c r="J698" s="141">
        <v>0</v>
      </c>
      <c r="K698" s="141">
        <v>0</v>
      </c>
      <c r="L698" s="141">
        <v>0</v>
      </c>
      <c r="M698" s="141">
        <v>0</v>
      </c>
      <c r="N698" s="141">
        <v>0</v>
      </c>
      <c r="O698" s="141">
        <v>0</v>
      </c>
      <c r="P698" s="141">
        <v>0</v>
      </c>
    </row>
    <row r="699" spans="1:16" ht="12.75">
      <c r="A699" s="141">
        <v>10</v>
      </c>
      <c r="B699" s="141">
        <v>1999</v>
      </c>
      <c r="C699" s="141" t="s">
        <v>499</v>
      </c>
      <c r="D699" s="141">
        <v>0</v>
      </c>
      <c r="E699" s="141">
        <v>0</v>
      </c>
      <c r="F699" s="141">
        <v>0</v>
      </c>
      <c r="G699" s="141">
        <v>0</v>
      </c>
      <c r="H699" s="141">
        <v>0</v>
      </c>
      <c r="I699" s="141">
        <v>0</v>
      </c>
      <c r="J699" s="141">
        <v>0</v>
      </c>
      <c r="K699" s="141">
        <v>0</v>
      </c>
      <c r="L699" s="141">
        <v>0</v>
      </c>
      <c r="M699" s="141">
        <v>0</v>
      </c>
      <c r="N699" s="141">
        <v>0</v>
      </c>
      <c r="O699" s="141">
        <v>0</v>
      </c>
      <c r="P699" s="141">
        <v>0</v>
      </c>
    </row>
    <row r="700" spans="1:16" ht="12.75">
      <c r="A700" s="141">
        <v>10</v>
      </c>
      <c r="B700" s="141">
        <v>1999</v>
      </c>
      <c r="C700" s="141" t="s">
        <v>402</v>
      </c>
      <c r="D700" s="141">
        <v>0</v>
      </c>
      <c r="E700" s="141">
        <v>0</v>
      </c>
      <c r="F700" s="141">
        <v>0</v>
      </c>
      <c r="G700" s="141">
        <v>0</v>
      </c>
      <c r="H700" s="141">
        <v>0</v>
      </c>
      <c r="I700" s="141">
        <v>0</v>
      </c>
      <c r="J700" s="141">
        <v>0</v>
      </c>
      <c r="K700" s="141">
        <v>0</v>
      </c>
      <c r="L700" s="141">
        <v>0</v>
      </c>
      <c r="M700" s="141">
        <v>0</v>
      </c>
      <c r="N700" s="141">
        <v>0</v>
      </c>
      <c r="O700" s="141">
        <v>0</v>
      </c>
      <c r="P700" s="141">
        <v>0</v>
      </c>
    </row>
    <row r="701" spans="1:16" ht="12.75">
      <c r="A701" s="141">
        <v>10</v>
      </c>
      <c r="B701" s="141">
        <v>1999</v>
      </c>
      <c r="C701" s="141" t="s">
        <v>403</v>
      </c>
      <c r="D701" s="141">
        <v>0</v>
      </c>
      <c r="E701" s="141">
        <v>0</v>
      </c>
      <c r="F701" s="141">
        <v>0</v>
      </c>
      <c r="G701" s="141">
        <v>0</v>
      </c>
      <c r="H701" s="141">
        <v>0</v>
      </c>
      <c r="I701" s="141">
        <v>0</v>
      </c>
      <c r="J701" s="141">
        <v>0</v>
      </c>
      <c r="K701" s="141">
        <v>0</v>
      </c>
      <c r="L701" s="141">
        <v>0</v>
      </c>
      <c r="M701" s="141">
        <v>0</v>
      </c>
      <c r="N701" s="141">
        <v>0</v>
      </c>
      <c r="O701" s="141">
        <v>0</v>
      </c>
      <c r="P701" s="141">
        <v>0</v>
      </c>
    </row>
    <row r="702" spans="1:16" ht="12.75">
      <c r="A702" s="141">
        <v>10</v>
      </c>
      <c r="B702" s="141">
        <v>1999</v>
      </c>
      <c r="C702" s="141" t="s">
        <v>404</v>
      </c>
      <c r="D702" s="141">
        <v>0</v>
      </c>
      <c r="E702" s="141">
        <v>0</v>
      </c>
      <c r="F702" s="141">
        <v>0</v>
      </c>
      <c r="G702" s="141">
        <v>0</v>
      </c>
      <c r="H702" s="141">
        <v>0</v>
      </c>
      <c r="I702" s="141">
        <v>0</v>
      </c>
      <c r="J702" s="141">
        <v>0</v>
      </c>
      <c r="K702" s="141">
        <v>0</v>
      </c>
      <c r="L702" s="141">
        <v>0</v>
      </c>
      <c r="M702" s="141">
        <v>0</v>
      </c>
      <c r="N702" s="141">
        <v>0</v>
      </c>
      <c r="O702" s="141">
        <v>0</v>
      </c>
      <c r="P702" s="141">
        <v>0</v>
      </c>
    </row>
    <row r="703" spans="1:16" ht="12.75">
      <c r="A703" s="141">
        <v>10</v>
      </c>
      <c r="B703" s="141">
        <v>1999</v>
      </c>
      <c r="C703" s="141" t="s">
        <v>405</v>
      </c>
      <c r="D703" s="141">
        <v>0</v>
      </c>
      <c r="E703" s="141">
        <v>0</v>
      </c>
      <c r="F703" s="141">
        <v>0</v>
      </c>
      <c r="G703" s="141">
        <v>0</v>
      </c>
      <c r="H703" s="141">
        <v>0</v>
      </c>
      <c r="I703" s="141">
        <v>0</v>
      </c>
      <c r="J703" s="141">
        <v>0</v>
      </c>
      <c r="K703" s="141">
        <v>0</v>
      </c>
      <c r="L703" s="141">
        <v>0</v>
      </c>
      <c r="M703" s="141">
        <v>0</v>
      </c>
      <c r="N703" s="141">
        <v>0</v>
      </c>
      <c r="O703" s="141">
        <v>0</v>
      </c>
      <c r="P703" s="141">
        <v>0</v>
      </c>
    </row>
    <row r="704" spans="1:16" ht="12.75">
      <c r="A704" s="141">
        <v>10</v>
      </c>
      <c r="B704" s="141">
        <v>1999</v>
      </c>
      <c r="C704" s="141" t="s">
        <v>406</v>
      </c>
      <c r="D704" s="141">
        <v>0</v>
      </c>
      <c r="E704" s="141">
        <v>0</v>
      </c>
      <c r="F704" s="141">
        <v>0</v>
      </c>
      <c r="G704" s="141">
        <v>0</v>
      </c>
      <c r="H704" s="141">
        <v>0</v>
      </c>
      <c r="I704" s="141">
        <v>0</v>
      </c>
      <c r="J704" s="141">
        <v>0</v>
      </c>
      <c r="K704" s="141">
        <v>0</v>
      </c>
      <c r="L704" s="141">
        <v>0</v>
      </c>
      <c r="M704" s="141">
        <v>0</v>
      </c>
      <c r="N704" s="141">
        <v>0</v>
      </c>
      <c r="O704" s="141">
        <v>0</v>
      </c>
      <c r="P704" s="141">
        <v>0</v>
      </c>
    </row>
    <row r="705" spans="1:16" ht="12.75">
      <c r="A705" s="141">
        <v>10</v>
      </c>
      <c r="B705" s="141">
        <v>1999</v>
      </c>
      <c r="C705" s="141" t="s">
        <v>407</v>
      </c>
      <c r="D705" s="141">
        <v>0</v>
      </c>
      <c r="E705" s="141">
        <v>0</v>
      </c>
      <c r="F705" s="141">
        <v>0</v>
      </c>
      <c r="G705" s="141">
        <v>0</v>
      </c>
      <c r="H705" s="141">
        <v>0</v>
      </c>
      <c r="I705" s="141">
        <v>0</v>
      </c>
      <c r="J705" s="141">
        <v>0</v>
      </c>
      <c r="K705" s="141">
        <v>0</v>
      </c>
      <c r="L705" s="141">
        <v>0</v>
      </c>
      <c r="M705" s="141">
        <v>0</v>
      </c>
      <c r="N705" s="141">
        <v>0</v>
      </c>
      <c r="O705" s="141">
        <v>0</v>
      </c>
      <c r="P705" s="141">
        <v>0</v>
      </c>
    </row>
    <row r="706" spans="1:16" ht="12.75">
      <c r="A706" s="141">
        <v>12</v>
      </c>
      <c r="B706" s="141">
        <v>1999</v>
      </c>
      <c r="C706" s="141" t="s">
        <v>408</v>
      </c>
      <c r="D706" s="141">
        <v>0</v>
      </c>
      <c r="E706" s="141">
        <v>0</v>
      </c>
      <c r="F706" s="141">
        <v>0</v>
      </c>
      <c r="G706" s="141">
        <v>0</v>
      </c>
      <c r="H706" s="141">
        <v>0</v>
      </c>
      <c r="I706" s="141">
        <v>0</v>
      </c>
      <c r="J706" s="141">
        <v>0</v>
      </c>
      <c r="K706" s="141">
        <v>0</v>
      </c>
      <c r="L706" s="141">
        <v>0</v>
      </c>
      <c r="M706" s="141">
        <v>0</v>
      </c>
      <c r="N706" s="141">
        <v>0</v>
      </c>
      <c r="O706" s="141">
        <v>0</v>
      </c>
      <c r="P706" s="141">
        <v>0</v>
      </c>
    </row>
    <row r="707" spans="1:16" ht="12.75">
      <c r="A707" s="141">
        <v>10</v>
      </c>
      <c r="B707" s="141">
        <v>1999</v>
      </c>
      <c r="C707" s="141" t="s">
        <v>409</v>
      </c>
      <c r="D707" s="141">
        <v>0</v>
      </c>
      <c r="E707" s="141">
        <v>0</v>
      </c>
      <c r="F707" s="141">
        <v>0</v>
      </c>
      <c r="G707" s="141">
        <v>0</v>
      </c>
      <c r="H707" s="141">
        <v>0</v>
      </c>
      <c r="I707" s="141">
        <v>0</v>
      </c>
      <c r="J707" s="141">
        <v>0</v>
      </c>
      <c r="K707" s="141">
        <v>0</v>
      </c>
      <c r="L707" s="141">
        <v>0</v>
      </c>
      <c r="M707" s="141">
        <v>0</v>
      </c>
      <c r="N707" s="141">
        <v>0</v>
      </c>
      <c r="O707" s="141">
        <v>0</v>
      </c>
      <c r="P707" s="141">
        <v>0</v>
      </c>
    </row>
    <row r="708" spans="1:16" ht="12.75">
      <c r="A708" s="141">
        <v>10</v>
      </c>
      <c r="B708" s="141">
        <v>1999</v>
      </c>
      <c r="C708" s="141" t="s">
        <v>410</v>
      </c>
      <c r="D708" s="141">
        <v>0</v>
      </c>
      <c r="E708" s="141">
        <v>0</v>
      </c>
      <c r="F708" s="141">
        <v>0</v>
      </c>
      <c r="G708" s="141">
        <v>0</v>
      </c>
      <c r="H708" s="141">
        <v>0</v>
      </c>
      <c r="I708" s="141">
        <v>0</v>
      </c>
      <c r="J708" s="141">
        <v>0</v>
      </c>
      <c r="K708" s="141">
        <v>0</v>
      </c>
      <c r="L708" s="141">
        <v>0</v>
      </c>
      <c r="M708" s="141">
        <v>0</v>
      </c>
      <c r="N708" s="141">
        <v>0</v>
      </c>
      <c r="O708" s="141">
        <v>0</v>
      </c>
      <c r="P708" s="141">
        <v>0</v>
      </c>
    </row>
    <row r="709" spans="1:16" ht="12.75">
      <c r="A709" s="141">
        <v>10</v>
      </c>
      <c r="B709" s="141">
        <v>1999</v>
      </c>
      <c r="C709" s="141" t="s">
        <v>411</v>
      </c>
      <c r="D709" s="141">
        <v>0</v>
      </c>
      <c r="E709" s="141">
        <v>0</v>
      </c>
      <c r="F709" s="141">
        <v>0</v>
      </c>
      <c r="G709" s="141">
        <v>0</v>
      </c>
      <c r="H709" s="141">
        <v>0</v>
      </c>
      <c r="I709" s="141">
        <v>0</v>
      </c>
      <c r="J709" s="141">
        <v>0</v>
      </c>
      <c r="K709" s="141">
        <v>0</v>
      </c>
      <c r="L709" s="141">
        <v>0</v>
      </c>
      <c r="M709" s="141">
        <v>0</v>
      </c>
      <c r="N709" s="141">
        <v>0</v>
      </c>
      <c r="O709" s="141">
        <v>0</v>
      </c>
      <c r="P709" s="141">
        <v>0</v>
      </c>
    </row>
    <row r="710" spans="1:16" ht="12.75">
      <c r="A710" s="141">
        <v>10</v>
      </c>
      <c r="B710" s="141">
        <v>1999</v>
      </c>
      <c r="C710" s="141" t="s">
        <v>412</v>
      </c>
      <c r="D710" s="141">
        <v>0</v>
      </c>
      <c r="E710" s="141">
        <v>0</v>
      </c>
      <c r="F710" s="141">
        <v>0</v>
      </c>
      <c r="G710" s="141">
        <v>0</v>
      </c>
      <c r="H710" s="141">
        <v>0</v>
      </c>
      <c r="I710" s="141">
        <v>0</v>
      </c>
      <c r="J710" s="141">
        <v>0</v>
      </c>
      <c r="K710" s="141">
        <v>0</v>
      </c>
      <c r="L710" s="141">
        <v>0</v>
      </c>
      <c r="M710" s="141">
        <v>0</v>
      </c>
      <c r="N710" s="141">
        <v>0</v>
      </c>
      <c r="O710" s="141">
        <v>0</v>
      </c>
      <c r="P710" s="141">
        <v>0</v>
      </c>
    </row>
    <row r="711" spans="1:16" ht="12.75">
      <c r="A711" s="141">
        <v>10</v>
      </c>
      <c r="B711" s="141">
        <v>1999</v>
      </c>
      <c r="C711" s="141" t="s">
        <v>413</v>
      </c>
      <c r="D711" s="141">
        <v>0</v>
      </c>
      <c r="E711" s="141">
        <v>0</v>
      </c>
      <c r="F711" s="141">
        <v>0</v>
      </c>
      <c r="G711" s="141">
        <v>0</v>
      </c>
      <c r="H711" s="141">
        <v>0</v>
      </c>
      <c r="I711" s="141">
        <v>0</v>
      </c>
      <c r="J711" s="141">
        <v>0</v>
      </c>
      <c r="K711" s="141">
        <v>0</v>
      </c>
      <c r="L711" s="141">
        <v>0</v>
      </c>
      <c r="M711" s="141">
        <v>0</v>
      </c>
      <c r="N711" s="141">
        <v>0</v>
      </c>
      <c r="O711" s="141">
        <v>0</v>
      </c>
      <c r="P711" s="141">
        <v>0</v>
      </c>
    </row>
    <row r="712" spans="1:16" ht="12.75">
      <c r="A712" s="141">
        <v>10</v>
      </c>
      <c r="B712" s="141">
        <v>1999</v>
      </c>
      <c r="C712" s="141" t="s">
        <v>414</v>
      </c>
      <c r="D712" s="141">
        <v>0</v>
      </c>
      <c r="E712" s="141">
        <v>0</v>
      </c>
      <c r="F712" s="141">
        <v>0</v>
      </c>
      <c r="G712" s="141">
        <v>0</v>
      </c>
      <c r="H712" s="141">
        <v>0</v>
      </c>
      <c r="I712" s="141">
        <v>0</v>
      </c>
      <c r="J712" s="141">
        <v>0</v>
      </c>
      <c r="K712" s="141">
        <v>0</v>
      </c>
      <c r="L712" s="141">
        <v>0</v>
      </c>
      <c r="M712" s="141">
        <v>0</v>
      </c>
      <c r="N712" s="141">
        <v>0</v>
      </c>
      <c r="O712" s="141">
        <v>0</v>
      </c>
      <c r="P712" s="141">
        <v>0</v>
      </c>
    </row>
    <row r="713" spans="1:16" ht="12.75">
      <c r="A713" s="141">
        <v>10</v>
      </c>
      <c r="B713" s="141">
        <v>1999</v>
      </c>
      <c r="C713" s="141" t="s">
        <v>415</v>
      </c>
      <c r="D713" s="141">
        <v>0</v>
      </c>
      <c r="E713" s="141">
        <v>0</v>
      </c>
      <c r="F713" s="141">
        <v>0</v>
      </c>
      <c r="G713" s="141">
        <v>0</v>
      </c>
      <c r="H713" s="141">
        <v>0</v>
      </c>
      <c r="I713" s="141">
        <v>0</v>
      </c>
      <c r="J713" s="141">
        <v>0</v>
      </c>
      <c r="K713" s="141">
        <v>0</v>
      </c>
      <c r="L713" s="141">
        <v>0</v>
      </c>
      <c r="M713" s="141">
        <v>0</v>
      </c>
      <c r="N713" s="141">
        <v>0</v>
      </c>
      <c r="O713" s="141">
        <v>0</v>
      </c>
      <c r="P713" s="141">
        <v>0</v>
      </c>
    </row>
    <row r="714" spans="1:16" ht="12.75">
      <c r="A714" s="141">
        <v>10</v>
      </c>
      <c r="B714" s="141">
        <v>1999</v>
      </c>
      <c r="C714" s="141" t="s">
        <v>416</v>
      </c>
      <c r="D714" s="141">
        <v>0</v>
      </c>
      <c r="E714" s="141">
        <v>0</v>
      </c>
      <c r="F714" s="141">
        <v>0</v>
      </c>
      <c r="G714" s="141">
        <v>0</v>
      </c>
      <c r="H714" s="141">
        <v>0</v>
      </c>
      <c r="I714" s="141">
        <v>0</v>
      </c>
      <c r="J714" s="141">
        <v>0</v>
      </c>
      <c r="K714" s="141">
        <v>0</v>
      </c>
      <c r="L714" s="141">
        <v>0</v>
      </c>
      <c r="M714" s="141">
        <v>0</v>
      </c>
      <c r="N714" s="141">
        <v>0</v>
      </c>
      <c r="O714" s="141">
        <v>0</v>
      </c>
      <c r="P714" s="141">
        <v>0</v>
      </c>
    </row>
    <row r="715" spans="1:16" ht="12.75">
      <c r="A715" s="141">
        <v>10</v>
      </c>
      <c r="B715" s="141">
        <v>1999</v>
      </c>
      <c r="C715" s="141" t="s">
        <v>417</v>
      </c>
      <c r="D715" s="141">
        <v>0</v>
      </c>
      <c r="E715" s="141">
        <v>0</v>
      </c>
      <c r="F715" s="141">
        <v>0</v>
      </c>
      <c r="G715" s="141">
        <v>0</v>
      </c>
      <c r="H715" s="141">
        <v>0</v>
      </c>
      <c r="I715" s="141">
        <v>0</v>
      </c>
      <c r="J715" s="141">
        <v>0</v>
      </c>
      <c r="K715" s="141">
        <v>0</v>
      </c>
      <c r="L715" s="141">
        <v>0</v>
      </c>
      <c r="M715" s="141">
        <v>0</v>
      </c>
      <c r="N715" s="141">
        <v>0</v>
      </c>
      <c r="O715" s="141">
        <v>0</v>
      </c>
      <c r="P715" s="141">
        <v>0</v>
      </c>
    </row>
    <row r="716" spans="1:16" ht="12.75">
      <c r="A716" s="141">
        <v>10</v>
      </c>
      <c r="B716" s="141">
        <v>1999</v>
      </c>
      <c r="C716" s="141" t="s">
        <v>418</v>
      </c>
      <c r="D716" s="141">
        <v>0</v>
      </c>
      <c r="E716" s="141">
        <v>0</v>
      </c>
      <c r="F716" s="141">
        <v>0</v>
      </c>
      <c r="G716" s="141">
        <v>0</v>
      </c>
      <c r="H716" s="141">
        <v>0</v>
      </c>
      <c r="I716" s="141">
        <v>0</v>
      </c>
      <c r="J716" s="141">
        <v>0</v>
      </c>
      <c r="K716" s="141">
        <v>0</v>
      </c>
      <c r="L716" s="141">
        <v>0</v>
      </c>
      <c r="M716" s="141">
        <v>0</v>
      </c>
      <c r="N716" s="141">
        <v>0</v>
      </c>
      <c r="O716" s="141">
        <v>0</v>
      </c>
      <c r="P716" s="141">
        <v>0</v>
      </c>
    </row>
    <row r="717" spans="1:16" ht="12.75">
      <c r="A717" s="141">
        <v>10</v>
      </c>
      <c r="B717" s="141">
        <v>1999</v>
      </c>
      <c r="C717" s="141" t="s">
        <v>419</v>
      </c>
      <c r="D717" s="141">
        <v>0</v>
      </c>
      <c r="E717" s="141">
        <v>0</v>
      </c>
      <c r="F717" s="141">
        <v>0</v>
      </c>
      <c r="G717" s="141">
        <v>0</v>
      </c>
      <c r="H717" s="141">
        <v>0</v>
      </c>
      <c r="I717" s="141">
        <v>0</v>
      </c>
      <c r="J717" s="141">
        <v>0</v>
      </c>
      <c r="K717" s="141">
        <v>0</v>
      </c>
      <c r="L717" s="141">
        <v>0</v>
      </c>
      <c r="M717" s="141">
        <v>0</v>
      </c>
      <c r="N717" s="141">
        <v>0</v>
      </c>
      <c r="O717" s="141">
        <v>0</v>
      </c>
      <c r="P717" s="141">
        <v>0</v>
      </c>
    </row>
    <row r="718" spans="1:16" ht="12.75">
      <c r="A718" s="141">
        <v>10</v>
      </c>
      <c r="B718" s="141">
        <v>1999</v>
      </c>
      <c r="C718" s="141" t="s">
        <v>420</v>
      </c>
      <c r="D718" s="141">
        <v>0</v>
      </c>
      <c r="E718" s="141">
        <v>0</v>
      </c>
      <c r="F718" s="141">
        <v>0</v>
      </c>
      <c r="G718" s="141">
        <v>0</v>
      </c>
      <c r="H718" s="141">
        <v>0</v>
      </c>
      <c r="I718" s="141">
        <v>0</v>
      </c>
      <c r="J718" s="141">
        <v>0</v>
      </c>
      <c r="K718" s="141">
        <v>0</v>
      </c>
      <c r="L718" s="141">
        <v>0</v>
      </c>
      <c r="M718" s="141">
        <v>0</v>
      </c>
      <c r="N718" s="141">
        <v>0</v>
      </c>
      <c r="O718" s="141">
        <v>0</v>
      </c>
      <c r="P718" s="141">
        <v>0</v>
      </c>
    </row>
    <row r="719" spans="1:16" ht="12.75">
      <c r="A719" s="141">
        <v>10</v>
      </c>
      <c r="B719" s="141">
        <v>1999</v>
      </c>
      <c r="C719" s="141" t="s">
        <v>421</v>
      </c>
      <c r="D719" s="141">
        <v>0</v>
      </c>
      <c r="E719" s="141">
        <v>0</v>
      </c>
      <c r="F719" s="141">
        <v>0</v>
      </c>
      <c r="G719" s="141">
        <v>0</v>
      </c>
      <c r="H719" s="141">
        <v>0</v>
      </c>
      <c r="I719" s="141">
        <v>0</v>
      </c>
      <c r="J719" s="141">
        <v>0</v>
      </c>
      <c r="K719" s="141">
        <v>0</v>
      </c>
      <c r="L719" s="141">
        <v>0</v>
      </c>
      <c r="M719" s="141">
        <v>0</v>
      </c>
      <c r="N719" s="141">
        <v>0</v>
      </c>
      <c r="O719" s="141">
        <v>0</v>
      </c>
      <c r="P719" s="141">
        <v>0</v>
      </c>
    </row>
    <row r="720" spans="1:16" ht="12.75">
      <c r="A720" s="141">
        <v>10</v>
      </c>
      <c r="B720" s="141">
        <v>1999</v>
      </c>
      <c r="C720" s="141" t="s">
        <v>422</v>
      </c>
      <c r="D720" s="141">
        <v>0</v>
      </c>
      <c r="E720" s="141">
        <v>0</v>
      </c>
      <c r="F720" s="141">
        <v>0</v>
      </c>
      <c r="G720" s="141">
        <v>0</v>
      </c>
      <c r="H720" s="141">
        <v>0</v>
      </c>
      <c r="I720" s="141">
        <v>0</v>
      </c>
      <c r="J720" s="141">
        <v>0</v>
      </c>
      <c r="K720" s="141">
        <v>0</v>
      </c>
      <c r="L720" s="141">
        <v>0</v>
      </c>
      <c r="M720" s="141">
        <v>0</v>
      </c>
      <c r="N720" s="141">
        <v>0</v>
      </c>
      <c r="O720" s="141">
        <v>0</v>
      </c>
      <c r="P720" s="141">
        <v>0</v>
      </c>
    </row>
    <row r="721" spans="1:16" ht="12.75">
      <c r="A721" s="141">
        <v>10</v>
      </c>
      <c r="B721" s="141">
        <v>1999</v>
      </c>
      <c r="C721" s="141" t="s">
        <v>423</v>
      </c>
      <c r="D721" s="141">
        <v>0</v>
      </c>
      <c r="E721" s="141">
        <v>0</v>
      </c>
      <c r="F721" s="141">
        <v>0</v>
      </c>
      <c r="G721" s="141">
        <v>0</v>
      </c>
      <c r="H721" s="141">
        <v>0</v>
      </c>
      <c r="I721" s="141">
        <v>0</v>
      </c>
      <c r="J721" s="141">
        <v>0</v>
      </c>
      <c r="K721" s="141">
        <v>0</v>
      </c>
      <c r="L721" s="141">
        <v>0</v>
      </c>
      <c r="M721" s="141">
        <v>0</v>
      </c>
      <c r="N721" s="141">
        <v>0</v>
      </c>
      <c r="O721" s="141">
        <v>0</v>
      </c>
      <c r="P721" s="141">
        <v>0</v>
      </c>
    </row>
    <row r="722" spans="1:16" ht="12.75">
      <c r="A722" s="141">
        <v>10</v>
      </c>
      <c r="B722" s="141">
        <v>1999</v>
      </c>
      <c r="C722" s="141" t="s">
        <v>424</v>
      </c>
      <c r="D722" s="141">
        <v>0</v>
      </c>
      <c r="E722" s="141">
        <v>0</v>
      </c>
      <c r="F722" s="141">
        <v>0</v>
      </c>
      <c r="G722" s="141">
        <v>0</v>
      </c>
      <c r="H722" s="141">
        <v>0</v>
      </c>
      <c r="I722" s="141">
        <v>0</v>
      </c>
      <c r="J722" s="141">
        <v>0</v>
      </c>
      <c r="K722" s="141">
        <v>0</v>
      </c>
      <c r="L722" s="141">
        <v>0</v>
      </c>
      <c r="M722" s="141">
        <v>0</v>
      </c>
      <c r="N722" s="141">
        <v>0</v>
      </c>
      <c r="O722" s="141">
        <v>0</v>
      </c>
      <c r="P722" s="141">
        <v>0</v>
      </c>
    </row>
    <row r="723" spans="1:16" ht="12.75">
      <c r="A723" s="141">
        <v>10</v>
      </c>
      <c r="B723" s="141">
        <v>1999</v>
      </c>
      <c r="C723" s="141" t="s">
        <v>425</v>
      </c>
      <c r="D723" s="141">
        <v>0</v>
      </c>
      <c r="E723" s="141">
        <v>0</v>
      </c>
      <c r="F723" s="141">
        <v>0</v>
      </c>
      <c r="G723" s="141">
        <v>0</v>
      </c>
      <c r="H723" s="141">
        <v>0</v>
      </c>
      <c r="I723" s="141">
        <v>0</v>
      </c>
      <c r="J723" s="141">
        <v>0</v>
      </c>
      <c r="K723" s="141">
        <v>0</v>
      </c>
      <c r="L723" s="141">
        <v>0</v>
      </c>
      <c r="M723" s="141">
        <v>0</v>
      </c>
      <c r="N723" s="141">
        <v>0</v>
      </c>
      <c r="O723" s="141">
        <v>0</v>
      </c>
      <c r="P723" s="141">
        <v>0</v>
      </c>
    </row>
    <row r="724" spans="1:16" ht="12.75">
      <c r="A724" s="141">
        <v>10</v>
      </c>
      <c r="B724" s="141">
        <v>1999</v>
      </c>
      <c r="C724" s="141" t="s">
        <v>426</v>
      </c>
      <c r="D724" s="141">
        <v>0</v>
      </c>
      <c r="E724" s="141">
        <v>0</v>
      </c>
      <c r="F724" s="141">
        <v>0</v>
      </c>
      <c r="G724" s="141">
        <v>0</v>
      </c>
      <c r="H724" s="141">
        <v>0</v>
      </c>
      <c r="I724" s="141">
        <v>0</v>
      </c>
      <c r="J724" s="141">
        <v>0</v>
      </c>
      <c r="K724" s="141">
        <v>0</v>
      </c>
      <c r="L724" s="141">
        <v>0</v>
      </c>
      <c r="M724" s="141">
        <v>0</v>
      </c>
      <c r="N724" s="141">
        <v>0</v>
      </c>
      <c r="O724" s="141">
        <v>0</v>
      </c>
      <c r="P724" s="141">
        <v>0</v>
      </c>
    </row>
    <row r="725" spans="1:16" ht="12.75">
      <c r="A725" s="141">
        <v>10</v>
      </c>
      <c r="B725" s="141">
        <v>1999</v>
      </c>
      <c r="C725" s="141" t="s">
        <v>427</v>
      </c>
      <c r="D725" s="141">
        <v>0</v>
      </c>
      <c r="E725" s="141">
        <v>0</v>
      </c>
      <c r="F725" s="141">
        <v>0</v>
      </c>
      <c r="G725" s="141">
        <v>0</v>
      </c>
      <c r="H725" s="141">
        <v>0</v>
      </c>
      <c r="I725" s="141">
        <v>0</v>
      </c>
      <c r="J725" s="141">
        <v>0</v>
      </c>
      <c r="K725" s="141">
        <v>0</v>
      </c>
      <c r="L725" s="141">
        <v>0</v>
      </c>
      <c r="M725" s="141">
        <v>0</v>
      </c>
      <c r="N725" s="141">
        <v>0</v>
      </c>
      <c r="O725" s="141">
        <v>0</v>
      </c>
      <c r="P725" s="141">
        <v>0</v>
      </c>
    </row>
    <row r="726" spans="1:16" ht="12.75">
      <c r="A726" s="141">
        <v>10</v>
      </c>
      <c r="B726" s="141">
        <v>1999</v>
      </c>
      <c r="C726" s="141" t="s">
        <v>428</v>
      </c>
      <c r="D726" s="141">
        <v>0</v>
      </c>
      <c r="E726" s="141">
        <v>0</v>
      </c>
      <c r="F726" s="141">
        <v>0</v>
      </c>
      <c r="G726" s="141">
        <v>0</v>
      </c>
      <c r="H726" s="141">
        <v>0</v>
      </c>
      <c r="I726" s="141">
        <v>0</v>
      </c>
      <c r="J726" s="141">
        <v>0</v>
      </c>
      <c r="K726" s="141">
        <v>0</v>
      </c>
      <c r="L726" s="141">
        <v>0</v>
      </c>
      <c r="M726" s="141">
        <v>0</v>
      </c>
      <c r="N726" s="141">
        <v>0</v>
      </c>
      <c r="O726" s="141">
        <v>0</v>
      </c>
      <c r="P726" s="141">
        <v>0</v>
      </c>
    </row>
    <row r="727" spans="1:16" ht="12.75">
      <c r="A727" s="141">
        <v>11</v>
      </c>
      <c r="B727" s="141">
        <v>1999</v>
      </c>
      <c r="C727" s="141" t="s">
        <v>429</v>
      </c>
      <c r="D727" s="141">
        <v>0</v>
      </c>
      <c r="E727" s="141">
        <v>0</v>
      </c>
      <c r="F727" s="141">
        <v>0</v>
      </c>
      <c r="G727" s="141">
        <v>0</v>
      </c>
      <c r="H727" s="141">
        <v>0</v>
      </c>
      <c r="I727" s="141">
        <v>0</v>
      </c>
      <c r="J727" s="141">
        <v>0</v>
      </c>
      <c r="K727" s="141">
        <v>0</v>
      </c>
      <c r="L727" s="141">
        <v>0</v>
      </c>
      <c r="M727" s="141">
        <v>0</v>
      </c>
      <c r="N727" s="141">
        <v>0</v>
      </c>
      <c r="O727" s="141">
        <v>0</v>
      </c>
      <c r="P727" s="141">
        <v>0</v>
      </c>
    </row>
    <row r="728" spans="1:16" ht="12.75">
      <c r="A728" s="141">
        <v>10</v>
      </c>
      <c r="B728" s="141">
        <v>1999</v>
      </c>
      <c r="C728" s="141" t="s">
        <v>430</v>
      </c>
      <c r="D728" s="141">
        <v>0</v>
      </c>
      <c r="E728" s="141">
        <v>0</v>
      </c>
      <c r="F728" s="141">
        <v>0</v>
      </c>
      <c r="G728" s="141">
        <v>0</v>
      </c>
      <c r="H728" s="141">
        <v>0</v>
      </c>
      <c r="I728" s="141">
        <v>0</v>
      </c>
      <c r="J728" s="141">
        <v>0</v>
      </c>
      <c r="K728" s="141">
        <v>0</v>
      </c>
      <c r="L728" s="141">
        <v>0</v>
      </c>
      <c r="M728" s="141">
        <v>0</v>
      </c>
      <c r="N728" s="141">
        <v>0</v>
      </c>
      <c r="O728" s="141">
        <v>0</v>
      </c>
      <c r="P728" s="141">
        <v>0</v>
      </c>
    </row>
    <row r="729" spans="1:16" ht="12.75">
      <c r="A729" s="141">
        <v>10</v>
      </c>
      <c r="B729" s="141">
        <v>1999</v>
      </c>
      <c r="C729" s="141" t="s">
        <v>431</v>
      </c>
      <c r="D729" s="141">
        <v>0</v>
      </c>
      <c r="E729" s="141">
        <v>0</v>
      </c>
      <c r="F729" s="141">
        <v>0</v>
      </c>
      <c r="G729" s="141">
        <v>0</v>
      </c>
      <c r="H729" s="141">
        <v>0</v>
      </c>
      <c r="I729" s="141">
        <v>0</v>
      </c>
      <c r="J729" s="141">
        <v>0</v>
      </c>
      <c r="K729" s="141">
        <v>0</v>
      </c>
      <c r="L729" s="141">
        <v>0</v>
      </c>
      <c r="M729" s="141">
        <v>0</v>
      </c>
      <c r="N729" s="141">
        <v>0</v>
      </c>
      <c r="O729" s="141">
        <v>0</v>
      </c>
      <c r="P729" s="141">
        <v>0</v>
      </c>
    </row>
    <row r="730" spans="1:16" ht="12.75">
      <c r="A730" s="141">
        <v>10</v>
      </c>
      <c r="B730" s="141">
        <v>1999</v>
      </c>
      <c r="C730" s="141" t="s">
        <v>432</v>
      </c>
      <c r="D730" s="141">
        <v>0</v>
      </c>
      <c r="E730" s="141">
        <v>0</v>
      </c>
      <c r="F730" s="141">
        <v>0</v>
      </c>
      <c r="G730" s="141">
        <v>0</v>
      </c>
      <c r="H730" s="141">
        <v>0</v>
      </c>
      <c r="I730" s="141">
        <v>0</v>
      </c>
      <c r="J730" s="141">
        <v>0</v>
      </c>
      <c r="K730" s="141">
        <v>0</v>
      </c>
      <c r="L730" s="141">
        <v>0</v>
      </c>
      <c r="M730" s="141">
        <v>0</v>
      </c>
      <c r="N730" s="141">
        <v>0</v>
      </c>
      <c r="O730" s="141">
        <v>0</v>
      </c>
      <c r="P730" s="141">
        <v>0</v>
      </c>
    </row>
    <row r="731" spans="1:16" ht="12.75">
      <c r="A731" s="141">
        <v>10</v>
      </c>
      <c r="B731" s="141">
        <v>1999</v>
      </c>
      <c r="C731" s="141" t="s">
        <v>433</v>
      </c>
      <c r="D731" s="141">
        <v>0</v>
      </c>
      <c r="E731" s="141">
        <v>0</v>
      </c>
      <c r="F731" s="141">
        <v>0</v>
      </c>
      <c r="G731" s="141">
        <v>0</v>
      </c>
      <c r="H731" s="141">
        <v>0</v>
      </c>
      <c r="I731" s="141">
        <v>0</v>
      </c>
      <c r="J731" s="141">
        <v>0</v>
      </c>
      <c r="K731" s="141">
        <v>0</v>
      </c>
      <c r="L731" s="141">
        <v>0</v>
      </c>
      <c r="M731" s="141">
        <v>0</v>
      </c>
      <c r="N731" s="141">
        <v>0</v>
      </c>
      <c r="O731" s="141">
        <v>0</v>
      </c>
      <c r="P731" s="141">
        <v>0</v>
      </c>
    </row>
    <row r="732" spans="1:16" ht="12.75">
      <c r="A732" s="141">
        <v>10</v>
      </c>
      <c r="B732" s="141">
        <v>1999</v>
      </c>
      <c r="C732" s="141" t="s">
        <v>434</v>
      </c>
      <c r="D732" s="141">
        <v>0</v>
      </c>
      <c r="E732" s="141">
        <v>0</v>
      </c>
      <c r="F732" s="141">
        <v>0</v>
      </c>
      <c r="G732" s="141">
        <v>0</v>
      </c>
      <c r="H732" s="141">
        <v>0</v>
      </c>
      <c r="I732" s="141">
        <v>0</v>
      </c>
      <c r="J732" s="141">
        <v>0</v>
      </c>
      <c r="K732" s="141">
        <v>0</v>
      </c>
      <c r="L732" s="141">
        <v>0</v>
      </c>
      <c r="M732" s="141">
        <v>0</v>
      </c>
      <c r="N732" s="141">
        <v>0</v>
      </c>
      <c r="O732" s="141">
        <v>0</v>
      </c>
      <c r="P732" s="141">
        <v>0</v>
      </c>
    </row>
    <row r="733" spans="1:16" ht="12.75">
      <c r="A733" s="141">
        <v>10</v>
      </c>
      <c r="B733" s="141">
        <v>1999</v>
      </c>
      <c r="C733" s="141" t="s">
        <v>435</v>
      </c>
      <c r="D733" s="141">
        <v>0</v>
      </c>
      <c r="E733" s="141">
        <v>0</v>
      </c>
      <c r="F733" s="141">
        <v>0</v>
      </c>
      <c r="G733" s="141">
        <v>0</v>
      </c>
      <c r="H733" s="141">
        <v>0</v>
      </c>
      <c r="I733" s="141">
        <v>0</v>
      </c>
      <c r="J733" s="141">
        <v>0</v>
      </c>
      <c r="K733" s="141">
        <v>0</v>
      </c>
      <c r="L733" s="141">
        <v>0</v>
      </c>
      <c r="M733" s="141">
        <v>0</v>
      </c>
      <c r="N733" s="141">
        <v>0</v>
      </c>
      <c r="O733" s="141">
        <v>0</v>
      </c>
      <c r="P733" s="141">
        <v>0</v>
      </c>
    </row>
    <row r="734" spans="1:16" ht="12.75">
      <c r="A734" s="141">
        <v>10</v>
      </c>
      <c r="B734" s="141">
        <v>1999</v>
      </c>
      <c r="C734" s="141" t="s">
        <v>436</v>
      </c>
      <c r="D734" s="141">
        <v>0</v>
      </c>
      <c r="E734" s="141">
        <v>0</v>
      </c>
      <c r="F734" s="141">
        <v>0</v>
      </c>
      <c r="G734" s="141">
        <v>0</v>
      </c>
      <c r="H734" s="141">
        <v>0</v>
      </c>
      <c r="I734" s="141">
        <v>0</v>
      </c>
      <c r="J734" s="141">
        <v>0</v>
      </c>
      <c r="K734" s="141">
        <v>0</v>
      </c>
      <c r="L734" s="141">
        <v>0</v>
      </c>
      <c r="M734" s="141">
        <v>0</v>
      </c>
      <c r="N734" s="141">
        <v>0</v>
      </c>
      <c r="O734" s="141">
        <v>0</v>
      </c>
      <c r="P734" s="141">
        <v>0</v>
      </c>
    </row>
    <row r="735" spans="1:16" ht="12.75">
      <c r="A735" s="141">
        <v>10</v>
      </c>
      <c r="B735" s="141">
        <v>1999</v>
      </c>
      <c r="C735" s="141" t="s">
        <v>437</v>
      </c>
      <c r="D735" s="141">
        <v>0</v>
      </c>
      <c r="E735" s="141">
        <v>0</v>
      </c>
      <c r="F735" s="141">
        <v>0</v>
      </c>
      <c r="G735" s="141">
        <v>0</v>
      </c>
      <c r="H735" s="141">
        <v>0</v>
      </c>
      <c r="I735" s="141">
        <v>0</v>
      </c>
      <c r="J735" s="141">
        <v>0</v>
      </c>
      <c r="K735" s="141">
        <v>0</v>
      </c>
      <c r="L735" s="141">
        <v>0</v>
      </c>
      <c r="M735" s="141">
        <v>0</v>
      </c>
      <c r="N735" s="141">
        <v>0</v>
      </c>
      <c r="O735" s="141">
        <v>0</v>
      </c>
      <c r="P735" s="141">
        <v>0</v>
      </c>
    </row>
    <row r="736" spans="1:16" ht="12.75">
      <c r="A736" s="141">
        <v>10</v>
      </c>
      <c r="B736" s="141">
        <v>1999</v>
      </c>
      <c r="C736" s="141" t="s">
        <v>438</v>
      </c>
      <c r="D736" s="141">
        <v>0</v>
      </c>
      <c r="E736" s="141">
        <v>0</v>
      </c>
      <c r="F736" s="141">
        <v>0</v>
      </c>
      <c r="G736" s="141">
        <v>0</v>
      </c>
      <c r="H736" s="141">
        <v>0</v>
      </c>
      <c r="I736" s="141">
        <v>0</v>
      </c>
      <c r="J736" s="141">
        <v>0</v>
      </c>
      <c r="K736" s="141">
        <v>0</v>
      </c>
      <c r="L736" s="141">
        <v>0</v>
      </c>
      <c r="M736" s="141">
        <v>0</v>
      </c>
      <c r="N736" s="141">
        <v>0</v>
      </c>
      <c r="O736" s="141">
        <v>0</v>
      </c>
      <c r="P736" s="141">
        <v>0</v>
      </c>
    </row>
    <row r="737" spans="1:16" ht="12.75">
      <c r="A737" s="141">
        <v>10</v>
      </c>
      <c r="B737" s="141">
        <v>1999</v>
      </c>
      <c r="C737" s="141" t="s">
        <v>439</v>
      </c>
      <c r="D737" s="141">
        <v>0</v>
      </c>
      <c r="E737" s="141">
        <v>0</v>
      </c>
      <c r="F737" s="141">
        <v>0</v>
      </c>
      <c r="G737" s="141">
        <v>0</v>
      </c>
      <c r="H737" s="141">
        <v>0</v>
      </c>
      <c r="I737" s="141">
        <v>0</v>
      </c>
      <c r="J737" s="141">
        <v>0</v>
      </c>
      <c r="K737" s="141">
        <v>0</v>
      </c>
      <c r="L737" s="141">
        <v>0</v>
      </c>
      <c r="M737" s="141">
        <v>0</v>
      </c>
      <c r="N737" s="141">
        <v>0</v>
      </c>
      <c r="O737" s="141">
        <v>0</v>
      </c>
      <c r="P737" s="141">
        <v>0</v>
      </c>
    </row>
    <row r="738" spans="1:16" ht="12.75">
      <c r="A738" s="141">
        <v>10</v>
      </c>
      <c r="B738" s="141">
        <v>1999</v>
      </c>
      <c r="C738" s="141" t="s">
        <v>440</v>
      </c>
      <c r="D738" s="141">
        <v>0</v>
      </c>
      <c r="E738" s="141">
        <v>0</v>
      </c>
      <c r="F738" s="141">
        <v>0</v>
      </c>
      <c r="G738" s="141">
        <v>0</v>
      </c>
      <c r="H738" s="141">
        <v>0</v>
      </c>
      <c r="I738" s="141">
        <v>0</v>
      </c>
      <c r="J738" s="141">
        <v>0</v>
      </c>
      <c r="K738" s="141">
        <v>0</v>
      </c>
      <c r="L738" s="141">
        <v>0</v>
      </c>
      <c r="M738" s="141">
        <v>0</v>
      </c>
      <c r="N738" s="141">
        <v>0</v>
      </c>
      <c r="O738" s="141">
        <v>0</v>
      </c>
      <c r="P738" s="141">
        <v>0</v>
      </c>
    </row>
    <row r="739" spans="1:16" ht="12.75">
      <c r="A739" s="141">
        <v>12</v>
      </c>
      <c r="B739" s="141">
        <v>1999</v>
      </c>
      <c r="C739" s="141" t="s">
        <v>441</v>
      </c>
      <c r="D739" s="141">
        <v>0</v>
      </c>
      <c r="E739" s="141">
        <v>0</v>
      </c>
      <c r="F739" s="141">
        <v>0</v>
      </c>
      <c r="G739" s="141">
        <v>0</v>
      </c>
      <c r="H739" s="141">
        <v>0</v>
      </c>
      <c r="I739" s="141">
        <v>0</v>
      </c>
      <c r="J739" s="141">
        <v>0</v>
      </c>
      <c r="K739" s="141">
        <v>0</v>
      </c>
      <c r="L739" s="141">
        <v>0</v>
      </c>
      <c r="M739" s="141">
        <v>0</v>
      </c>
      <c r="N739" s="141">
        <v>0</v>
      </c>
      <c r="O739" s="141">
        <v>0</v>
      </c>
      <c r="P739" s="141">
        <v>0</v>
      </c>
    </row>
    <row r="740" spans="1:16" ht="12.75">
      <c r="A740" s="141">
        <v>10</v>
      </c>
      <c r="B740" s="141">
        <v>1999</v>
      </c>
      <c r="C740" s="141" t="s">
        <v>442</v>
      </c>
      <c r="D740" s="141">
        <v>0</v>
      </c>
      <c r="E740" s="141">
        <v>0</v>
      </c>
      <c r="F740" s="141">
        <v>0</v>
      </c>
      <c r="G740" s="141">
        <v>0</v>
      </c>
      <c r="H740" s="141">
        <v>0</v>
      </c>
      <c r="I740" s="141">
        <v>0</v>
      </c>
      <c r="J740" s="141">
        <v>0</v>
      </c>
      <c r="K740" s="141">
        <v>0</v>
      </c>
      <c r="L740" s="141">
        <v>0</v>
      </c>
      <c r="M740" s="141">
        <v>0</v>
      </c>
      <c r="N740" s="141">
        <v>0</v>
      </c>
      <c r="O740" s="141">
        <v>0</v>
      </c>
      <c r="P740" s="141">
        <v>0</v>
      </c>
    </row>
    <row r="741" spans="1:16" ht="12.75">
      <c r="A741" s="141">
        <v>10</v>
      </c>
      <c r="B741" s="141">
        <v>1999</v>
      </c>
      <c r="C741" s="141" t="s">
        <v>443</v>
      </c>
      <c r="D741" s="141">
        <v>0</v>
      </c>
      <c r="E741" s="141">
        <v>0</v>
      </c>
      <c r="F741" s="141">
        <v>0</v>
      </c>
      <c r="G741" s="141">
        <v>0</v>
      </c>
      <c r="H741" s="141">
        <v>0</v>
      </c>
      <c r="I741" s="141">
        <v>0</v>
      </c>
      <c r="J741" s="141">
        <v>0</v>
      </c>
      <c r="K741" s="141">
        <v>0</v>
      </c>
      <c r="L741" s="141">
        <v>0</v>
      </c>
      <c r="M741" s="141">
        <v>0</v>
      </c>
      <c r="N741" s="141">
        <v>0</v>
      </c>
      <c r="O741" s="141">
        <v>0</v>
      </c>
      <c r="P741" s="141">
        <v>0</v>
      </c>
    </row>
    <row r="742" spans="1:16" ht="12.75">
      <c r="A742" s="141">
        <v>10</v>
      </c>
      <c r="B742" s="141">
        <v>1999</v>
      </c>
      <c r="C742" s="141" t="s">
        <v>444</v>
      </c>
      <c r="D742" s="141">
        <v>0</v>
      </c>
      <c r="E742" s="141">
        <v>0</v>
      </c>
      <c r="F742" s="141">
        <v>0</v>
      </c>
      <c r="G742" s="141">
        <v>0</v>
      </c>
      <c r="H742" s="141">
        <v>0</v>
      </c>
      <c r="I742" s="141">
        <v>0</v>
      </c>
      <c r="J742" s="141">
        <v>0</v>
      </c>
      <c r="K742" s="141">
        <v>0</v>
      </c>
      <c r="L742" s="141">
        <v>0</v>
      </c>
      <c r="M742" s="141">
        <v>0</v>
      </c>
      <c r="N742" s="141">
        <v>0</v>
      </c>
      <c r="O742" s="141">
        <v>0</v>
      </c>
      <c r="P742" s="141">
        <v>0</v>
      </c>
    </row>
    <row r="743" spans="1:16" ht="12.75">
      <c r="A743" s="141">
        <v>10</v>
      </c>
      <c r="B743" s="141">
        <v>1999</v>
      </c>
      <c r="C743" s="141" t="s">
        <v>445</v>
      </c>
      <c r="D743" s="141">
        <v>0</v>
      </c>
      <c r="E743" s="141">
        <v>0</v>
      </c>
      <c r="F743" s="141">
        <v>0</v>
      </c>
      <c r="G743" s="141">
        <v>0</v>
      </c>
      <c r="H743" s="141">
        <v>0</v>
      </c>
      <c r="I743" s="141">
        <v>0</v>
      </c>
      <c r="J743" s="141">
        <v>0</v>
      </c>
      <c r="K743" s="141">
        <v>0</v>
      </c>
      <c r="L743" s="141">
        <v>0</v>
      </c>
      <c r="M743" s="141">
        <v>0</v>
      </c>
      <c r="N743" s="141">
        <v>0</v>
      </c>
      <c r="O743" s="141">
        <v>0</v>
      </c>
      <c r="P743" s="141">
        <v>0</v>
      </c>
    </row>
    <row r="744" spans="1:16" ht="12.75">
      <c r="A744" s="141">
        <v>10</v>
      </c>
      <c r="B744" s="141">
        <v>1999</v>
      </c>
      <c r="C744" s="141" t="s">
        <v>446</v>
      </c>
      <c r="D744" s="141">
        <v>0</v>
      </c>
      <c r="E744" s="141">
        <v>0</v>
      </c>
      <c r="F744" s="141">
        <v>0</v>
      </c>
      <c r="G744" s="141">
        <v>0</v>
      </c>
      <c r="H744" s="141">
        <v>0</v>
      </c>
      <c r="I744" s="141">
        <v>0</v>
      </c>
      <c r="J744" s="141">
        <v>0</v>
      </c>
      <c r="K744" s="141">
        <v>0</v>
      </c>
      <c r="L744" s="141">
        <v>0</v>
      </c>
      <c r="M744" s="141">
        <v>0</v>
      </c>
      <c r="N744" s="141">
        <v>0</v>
      </c>
      <c r="O744" s="141">
        <v>0</v>
      </c>
      <c r="P744" s="141">
        <v>0</v>
      </c>
    </row>
    <row r="745" spans="1:16" ht="12.75">
      <c r="A745" s="141">
        <v>10</v>
      </c>
      <c r="B745" s="141">
        <v>1999</v>
      </c>
      <c r="C745" s="141" t="s">
        <v>447</v>
      </c>
      <c r="D745" s="141">
        <v>0</v>
      </c>
      <c r="E745" s="141">
        <v>0</v>
      </c>
      <c r="F745" s="141">
        <v>0</v>
      </c>
      <c r="G745" s="141">
        <v>0</v>
      </c>
      <c r="H745" s="141">
        <v>0</v>
      </c>
      <c r="I745" s="141">
        <v>0</v>
      </c>
      <c r="J745" s="141">
        <v>0</v>
      </c>
      <c r="K745" s="141">
        <v>0</v>
      </c>
      <c r="L745" s="141">
        <v>0</v>
      </c>
      <c r="M745" s="141">
        <v>0</v>
      </c>
      <c r="N745" s="141">
        <v>0</v>
      </c>
      <c r="O745" s="141">
        <v>0</v>
      </c>
      <c r="P745" s="141">
        <v>0</v>
      </c>
    </row>
    <row r="746" spans="1:16" ht="12.75">
      <c r="A746" s="141">
        <v>10</v>
      </c>
      <c r="B746" s="141">
        <v>1999</v>
      </c>
      <c r="C746" s="141" t="s">
        <v>448</v>
      </c>
      <c r="D746" s="141">
        <v>0</v>
      </c>
      <c r="E746" s="141">
        <v>0</v>
      </c>
      <c r="F746" s="141">
        <v>0</v>
      </c>
      <c r="G746" s="141">
        <v>0</v>
      </c>
      <c r="H746" s="141">
        <v>0</v>
      </c>
      <c r="I746" s="141">
        <v>0</v>
      </c>
      <c r="J746" s="141">
        <v>0</v>
      </c>
      <c r="K746" s="141">
        <v>0</v>
      </c>
      <c r="L746" s="141">
        <v>0</v>
      </c>
      <c r="M746" s="141">
        <v>0</v>
      </c>
      <c r="N746" s="141">
        <v>0</v>
      </c>
      <c r="O746" s="141">
        <v>0</v>
      </c>
      <c r="P746" s="141">
        <v>0</v>
      </c>
    </row>
    <row r="747" spans="1:16" ht="12.75">
      <c r="A747" s="141">
        <v>10</v>
      </c>
      <c r="B747" s="141">
        <v>1999</v>
      </c>
      <c r="C747" s="141" t="s">
        <v>449</v>
      </c>
      <c r="D747" s="141">
        <v>0</v>
      </c>
      <c r="E747" s="141">
        <v>0</v>
      </c>
      <c r="F747" s="141">
        <v>0</v>
      </c>
      <c r="G747" s="141">
        <v>0</v>
      </c>
      <c r="H747" s="141">
        <v>0</v>
      </c>
      <c r="I747" s="141">
        <v>0</v>
      </c>
      <c r="J747" s="141">
        <v>0</v>
      </c>
      <c r="K747" s="141">
        <v>0</v>
      </c>
      <c r="L747" s="141">
        <v>0</v>
      </c>
      <c r="M747" s="141">
        <v>0</v>
      </c>
      <c r="N747" s="141">
        <v>0</v>
      </c>
      <c r="O747" s="141">
        <v>0</v>
      </c>
      <c r="P747" s="141">
        <v>0</v>
      </c>
    </row>
    <row r="748" spans="1:16" ht="12.75">
      <c r="A748" s="141">
        <v>10</v>
      </c>
      <c r="B748" s="141">
        <v>1999</v>
      </c>
      <c r="C748" s="141" t="s">
        <v>450</v>
      </c>
      <c r="D748" s="141">
        <v>0</v>
      </c>
      <c r="E748" s="141">
        <v>0</v>
      </c>
      <c r="F748" s="141">
        <v>0</v>
      </c>
      <c r="G748" s="141">
        <v>0</v>
      </c>
      <c r="H748" s="141">
        <v>0</v>
      </c>
      <c r="I748" s="141">
        <v>0</v>
      </c>
      <c r="J748" s="141">
        <v>0</v>
      </c>
      <c r="K748" s="141">
        <v>0</v>
      </c>
      <c r="L748" s="141">
        <v>0</v>
      </c>
      <c r="M748" s="141">
        <v>0</v>
      </c>
      <c r="N748" s="141">
        <v>0</v>
      </c>
      <c r="O748" s="141">
        <v>0</v>
      </c>
      <c r="P748" s="141">
        <v>0</v>
      </c>
    </row>
    <row r="749" spans="1:16" ht="12.75">
      <c r="A749" s="141">
        <v>10</v>
      </c>
      <c r="B749" s="141">
        <v>1999</v>
      </c>
      <c r="C749" s="141" t="s">
        <v>361</v>
      </c>
      <c r="D749" s="141">
        <v>0</v>
      </c>
      <c r="E749" s="141">
        <v>0</v>
      </c>
      <c r="F749" s="141">
        <v>0</v>
      </c>
      <c r="G749" s="141">
        <v>0</v>
      </c>
      <c r="H749" s="141">
        <v>0</v>
      </c>
      <c r="I749" s="141">
        <v>0</v>
      </c>
      <c r="J749" s="141">
        <v>0</v>
      </c>
      <c r="K749" s="141">
        <v>0</v>
      </c>
      <c r="L749" s="141">
        <v>0</v>
      </c>
      <c r="M749" s="141">
        <v>0</v>
      </c>
      <c r="N749" s="141">
        <v>0</v>
      </c>
      <c r="O749" s="141">
        <v>0</v>
      </c>
      <c r="P749" s="141">
        <v>0</v>
      </c>
    </row>
    <row r="750" spans="1:16" ht="12.75">
      <c r="A750" s="141">
        <v>10</v>
      </c>
      <c r="B750" s="141">
        <v>1999</v>
      </c>
      <c r="C750" s="141" t="s">
        <v>362</v>
      </c>
      <c r="D750" s="141">
        <v>0</v>
      </c>
      <c r="E750" s="141">
        <v>0</v>
      </c>
      <c r="F750" s="141">
        <v>0</v>
      </c>
      <c r="G750" s="141">
        <v>0</v>
      </c>
      <c r="H750" s="141">
        <v>0</v>
      </c>
      <c r="I750" s="141">
        <v>0</v>
      </c>
      <c r="J750" s="141">
        <v>0</v>
      </c>
      <c r="K750" s="141">
        <v>0</v>
      </c>
      <c r="L750" s="141">
        <v>0</v>
      </c>
      <c r="M750" s="141">
        <v>0</v>
      </c>
      <c r="N750" s="141">
        <v>0</v>
      </c>
      <c r="O750" s="141">
        <v>0</v>
      </c>
      <c r="P750" s="141">
        <v>0</v>
      </c>
    </row>
    <row r="751" spans="1:16" ht="12.75">
      <c r="A751" s="141">
        <v>10</v>
      </c>
      <c r="B751" s="141">
        <v>1999</v>
      </c>
      <c r="C751" s="141" t="s">
        <v>363</v>
      </c>
      <c r="D751" s="141">
        <v>0</v>
      </c>
      <c r="E751" s="141">
        <v>0</v>
      </c>
      <c r="F751" s="141">
        <v>0</v>
      </c>
      <c r="G751" s="141">
        <v>0</v>
      </c>
      <c r="H751" s="141">
        <v>0</v>
      </c>
      <c r="I751" s="141">
        <v>0</v>
      </c>
      <c r="J751" s="141">
        <v>0</v>
      </c>
      <c r="K751" s="141">
        <v>0</v>
      </c>
      <c r="L751" s="141">
        <v>0</v>
      </c>
      <c r="M751" s="141">
        <v>0</v>
      </c>
      <c r="N751" s="141">
        <v>0</v>
      </c>
      <c r="O751" s="141">
        <v>0</v>
      </c>
      <c r="P751" s="141">
        <v>0</v>
      </c>
    </row>
    <row r="752" spans="1:16" ht="12.75">
      <c r="A752" s="141">
        <v>10</v>
      </c>
      <c r="B752" s="141">
        <v>1999</v>
      </c>
      <c r="C752" s="141" t="s">
        <v>364</v>
      </c>
      <c r="D752" s="141">
        <v>0</v>
      </c>
      <c r="E752" s="141">
        <v>0</v>
      </c>
      <c r="F752" s="141">
        <v>0</v>
      </c>
      <c r="G752" s="141">
        <v>0</v>
      </c>
      <c r="H752" s="141">
        <v>0</v>
      </c>
      <c r="I752" s="141">
        <v>0</v>
      </c>
      <c r="J752" s="141">
        <v>0</v>
      </c>
      <c r="K752" s="141">
        <v>0</v>
      </c>
      <c r="L752" s="141">
        <v>0</v>
      </c>
      <c r="M752" s="141">
        <v>0</v>
      </c>
      <c r="N752" s="141">
        <v>0</v>
      </c>
      <c r="O752" s="141">
        <v>0</v>
      </c>
      <c r="P752" s="141">
        <v>0</v>
      </c>
    </row>
    <row r="753" spans="1:16" ht="12.75">
      <c r="A753" s="141">
        <v>10</v>
      </c>
      <c r="B753" s="141">
        <v>1999</v>
      </c>
      <c r="C753" s="141" t="s">
        <v>365</v>
      </c>
      <c r="D753" s="141">
        <v>0</v>
      </c>
      <c r="E753" s="141">
        <v>0</v>
      </c>
      <c r="F753" s="141">
        <v>0</v>
      </c>
      <c r="G753" s="141">
        <v>0</v>
      </c>
      <c r="H753" s="141">
        <v>0</v>
      </c>
      <c r="I753" s="141">
        <v>0</v>
      </c>
      <c r="J753" s="141">
        <v>0</v>
      </c>
      <c r="K753" s="141">
        <v>0</v>
      </c>
      <c r="L753" s="141">
        <v>0</v>
      </c>
      <c r="M753" s="141">
        <v>0</v>
      </c>
      <c r="N753" s="141">
        <v>0</v>
      </c>
      <c r="O753" s="141">
        <v>0</v>
      </c>
      <c r="P753" s="141">
        <v>0</v>
      </c>
    </row>
    <row r="754" spans="1:16" ht="12.75">
      <c r="A754" s="141">
        <v>10</v>
      </c>
      <c r="B754" s="141">
        <v>1999</v>
      </c>
      <c r="C754" s="141" t="s">
        <v>366</v>
      </c>
      <c r="D754" s="141">
        <v>0</v>
      </c>
      <c r="E754" s="141">
        <v>0</v>
      </c>
      <c r="F754" s="141">
        <v>0</v>
      </c>
      <c r="G754" s="141">
        <v>0</v>
      </c>
      <c r="H754" s="141">
        <v>0</v>
      </c>
      <c r="I754" s="141">
        <v>0</v>
      </c>
      <c r="J754" s="141">
        <v>0</v>
      </c>
      <c r="K754" s="141">
        <v>0</v>
      </c>
      <c r="L754" s="141">
        <v>0</v>
      </c>
      <c r="M754" s="141">
        <v>0</v>
      </c>
      <c r="N754" s="141">
        <v>0</v>
      </c>
      <c r="O754" s="141">
        <v>0</v>
      </c>
      <c r="P754" s="141">
        <v>0</v>
      </c>
    </row>
    <row r="755" spans="1:16" ht="12.75">
      <c r="A755" s="141">
        <v>10</v>
      </c>
      <c r="B755" s="141">
        <v>1999</v>
      </c>
      <c r="C755" s="141" t="s">
        <v>367</v>
      </c>
      <c r="D755" s="141">
        <v>0</v>
      </c>
      <c r="E755" s="141">
        <v>0</v>
      </c>
      <c r="F755" s="141">
        <v>0</v>
      </c>
      <c r="G755" s="141">
        <v>0</v>
      </c>
      <c r="H755" s="141">
        <v>0</v>
      </c>
      <c r="I755" s="141">
        <v>0</v>
      </c>
      <c r="J755" s="141">
        <v>0</v>
      </c>
      <c r="K755" s="141">
        <v>0</v>
      </c>
      <c r="L755" s="141">
        <v>0</v>
      </c>
      <c r="M755" s="141">
        <v>0</v>
      </c>
      <c r="N755" s="141">
        <v>0</v>
      </c>
      <c r="O755" s="141">
        <v>0</v>
      </c>
      <c r="P755" s="141">
        <v>0</v>
      </c>
    </row>
    <row r="756" spans="1:16" ht="12.75">
      <c r="A756" s="141">
        <v>10</v>
      </c>
      <c r="B756" s="141">
        <v>1999</v>
      </c>
      <c r="C756" s="141" t="s">
        <v>368</v>
      </c>
      <c r="D756" s="141">
        <v>0</v>
      </c>
      <c r="E756" s="141">
        <v>0</v>
      </c>
      <c r="F756" s="141">
        <v>0</v>
      </c>
      <c r="G756" s="141">
        <v>0</v>
      </c>
      <c r="H756" s="141">
        <v>0</v>
      </c>
      <c r="I756" s="141">
        <v>0</v>
      </c>
      <c r="J756" s="141">
        <v>0</v>
      </c>
      <c r="K756" s="141">
        <v>0</v>
      </c>
      <c r="L756" s="141">
        <v>0</v>
      </c>
      <c r="M756" s="141">
        <v>0</v>
      </c>
      <c r="N756" s="141">
        <v>0</v>
      </c>
      <c r="O756" s="141">
        <v>0</v>
      </c>
      <c r="P756" s="141">
        <v>0</v>
      </c>
    </row>
    <row r="757" spans="1:16" ht="12.75">
      <c r="A757" s="141">
        <v>10</v>
      </c>
      <c r="B757" s="141">
        <v>1999</v>
      </c>
      <c r="C757" s="141" t="s">
        <v>369</v>
      </c>
      <c r="D757" s="141">
        <v>0</v>
      </c>
      <c r="E757" s="141">
        <v>0</v>
      </c>
      <c r="F757" s="141">
        <v>0</v>
      </c>
      <c r="G757" s="141">
        <v>0</v>
      </c>
      <c r="H757" s="141">
        <v>0</v>
      </c>
      <c r="I757" s="141">
        <v>0</v>
      </c>
      <c r="J757" s="141">
        <v>0</v>
      </c>
      <c r="K757" s="141">
        <v>0</v>
      </c>
      <c r="L757" s="141">
        <v>0</v>
      </c>
      <c r="M757" s="141">
        <v>0</v>
      </c>
      <c r="N757" s="141">
        <v>0</v>
      </c>
      <c r="O757" s="141">
        <v>0</v>
      </c>
      <c r="P757" s="141">
        <v>0</v>
      </c>
    </row>
    <row r="758" spans="1:16" ht="12.75">
      <c r="A758" s="141">
        <v>10</v>
      </c>
      <c r="B758" s="141">
        <v>1999</v>
      </c>
      <c r="C758" s="141" t="s">
        <v>370</v>
      </c>
      <c r="D758" s="141">
        <v>0</v>
      </c>
      <c r="E758" s="141">
        <v>0</v>
      </c>
      <c r="F758" s="141">
        <v>0</v>
      </c>
      <c r="G758" s="141">
        <v>0</v>
      </c>
      <c r="H758" s="141">
        <v>0</v>
      </c>
      <c r="I758" s="141">
        <v>0</v>
      </c>
      <c r="J758" s="141">
        <v>0</v>
      </c>
      <c r="K758" s="141">
        <v>0</v>
      </c>
      <c r="L758" s="141">
        <v>0</v>
      </c>
      <c r="M758" s="141">
        <v>0</v>
      </c>
      <c r="N758" s="141">
        <v>0</v>
      </c>
      <c r="O758" s="141">
        <v>0</v>
      </c>
      <c r="P758" s="141">
        <v>0</v>
      </c>
    </row>
    <row r="759" spans="1:16" ht="12.75">
      <c r="A759" s="141">
        <v>10</v>
      </c>
      <c r="B759" s="141">
        <v>1999</v>
      </c>
      <c r="C759" s="141" t="s">
        <v>371</v>
      </c>
      <c r="D759" s="141">
        <v>0</v>
      </c>
      <c r="E759" s="141">
        <v>0</v>
      </c>
      <c r="F759" s="141">
        <v>0</v>
      </c>
      <c r="G759" s="141">
        <v>0</v>
      </c>
      <c r="H759" s="141">
        <v>0</v>
      </c>
      <c r="I759" s="141">
        <v>0</v>
      </c>
      <c r="J759" s="141">
        <v>0</v>
      </c>
      <c r="K759" s="141">
        <v>0</v>
      </c>
      <c r="L759" s="141">
        <v>0</v>
      </c>
      <c r="M759" s="141">
        <v>0</v>
      </c>
      <c r="N759" s="141">
        <v>0</v>
      </c>
      <c r="O759" s="141">
        <v>0</v>
      </c>
      <c r="P759" s="141">
        <v>0</v>
      </c>
    </row>
    <row r="760" spans="1:16" ht="12.75">
      <c r="A760" s="141">
        <v>10</v>
      </c>
      <c r="B760" s="141">
        <v>1999</v>
      </c>
      <c r="C760" s="141" t="s">
        <v>372</v>
      </c>
      <c r="D760" s="141">
        <v>0</v>
      </c>
      <c r="E760" s="141">
        <v>0</v>
      </c>
      <c r="F760" s="141">
        <v>0</v>
      </c>
      <c r="G760" s="141">
        <v>0</v>
      </c>
      <c r="H760" s="141">
        <v>0</v>
      </c>
      <c r="I760" s="141">
        <v>0</v>
      </c>
      <c r="J760" s="141">
        <v>0</v>
      </c>
      <c r="K760" s="141">
        <v>0</v>
      </c>
      <c r="L760" s="141">
        <v>0</v>
      </c>
      <c r="M760" s="141">
        <v>0</v>
      </c>
      <c r="N760" s="141">
        <v>0</v>
      </c>
      <c r="O760" s="141">
        <v>0</v>
      </c>
      <c r="P760" s="141">
        <v>0</v>
      </c>
    </row>
    <row r="761" spans="1:16" ht="12.75">
      <c r="A761" s="141">
        <v>10</v>
      </c>
      <c r="B761" s="141">
        <v>1999</v>
      </c>
      <c r="C761" s="141" t="s">
        <v>373</v>
      </c>
      <c r="D761" s="141">
        <v>0</v>
      </c>
      <c r="E761" s="141">
        <v>0</v>
      </c>
      <c r="F761" s="141">
        <v>0</v>
      </c>
      <c r="G761" s="141">
        <v>0</v>
      </c>
      <c r="H761" s="141">
        <v>0</v>
      </c>
      <c r="I761" s="141">
        <v>0</v>
      </c>
      <c r="J761" s="141">
        <v>0</v>
      </c>
      <c r="K761" s="141">
        <v>0</v>
      </c>
      <c r="L761" s="141">
        <v>0</v>
      </c>
      <c r="M761" s="141">
        <v>0</v>
      </c>
      <c r="N761" s="141">
        <v>0</v>
      </c>
      <c r="O761" s="141">
        <v>0</v>
      </c>
      <c r="P761" s="141">
        <v>0</v>
      </c>
    </row>
    <row r="762" spans="1:16" ht="12.75">
      <c r="A762" s="141">
        <v>10</v>
      </c>
      <c r="B762" s="141">
        <v>1999</v>
      </c>
      <c r="C762" s="141" t="s">
        <v>374</v>
      </c>
      <c r="D762" s="141">
        <v>0</v>
      </c>
      <c r="E762" s="141">
        <v>0</v>
      </c>
      <c r="F762" s="141">
        <v>0</v>
      </c>
      <c r="G762" s="141">
        <v>0</v>
      </c>
      <c r="H762" s="141">
        <v>0</v>
      </c>
      <c r="I762" s="141">
        <v>0</v>
      </c>
      <c r="J762" s="141">
        <v>0</v>
      </c>
      <c r="K762" s="141">
        <v>0</v>
      </c>
      <c r="L762" s="141">
        <v>0</v>
      </c>
      <c r="M762" s="141">
        <v>0</v>
      </c>
      <c r="N762" s="141">
        <v>0</v>
      </c>
      <c r="O762" s="141">
        <v>0</v>
      </c>
      <c r="P762" s="141">
        <v>0</v>
      </c>
    </row>
    <row r="763" spans="1:16" ht="12.75">
      <c r="A763" s="141">
        <v>10</v>
      </c>
      <c r="B763" s="141">
        <v>1999</v>
      </c>
      <c r="C763" s="141" t="s">
        <v>375</v>
      </c>
      <c r="D763" s="141">
        <v>0</v>
      </c>
      <c r="E763" s="141">
        <v>0</v>
      </c>
      <c r="F763" s="141">
        <v>0</v>
      </c>
      <c r="G763" s="141">
        <v>0</v>
      </c>
      <c r="H763" s="141">
        <v>0</v>
      </c>
      <c r="I763" s="141">
        <v>0</v>
      </c>
      <c r="J763" s="141">
        <v>0</v>
      </c>
      <c r="K763" s="141">
        <v>0</v>
      </c>
      <c r="L763" s="141">
        <v>0</v>
      </c>
      <c r="M763" s="141">
        <v>0</v>
      </c>
      <c r="N763" s="141">
        <v>0</v>
      </c>
      <c r="O763" s="141">
        <v>0</v>
      </c>
      <c r="P763" s="141">
        <v>0</v>
      </c>
    </row>
    <row r="764" spans="1:16" ht="12.75">
      <c r="A764" s="141">
        <v>10</v>
      </c>
      <c r="B764" s="141">
        <v>1999</v>
      </c>
      <c r="C764" s="141" t="s">
        <v>376</v>
      </c>
      <c r="D764" s="141">
        <v>0</v>
      </c>
      <c r="E764" s="141">
        <v>0</v>
      </c>
      <c r="F764" s="141">
        <v>0</v>
      </c>
      <c r="G764" s="141">
        <v>0</v>
      </c>
      <c r="H764" s="141">
        <v>0</v>
      </c>
      <c r="I764" s="141">
        <v>0</v>
      </c>
      <c r="J764" s="141">
        <v>0</v>
      </c>
      <c r="K764" s="141">
        <v>0</v>
      </c>
      <c r="L764" s="141">
        <v>0</v>
      </c>
      <c r="M764" s="141">
        <v>0</v>
      </c>
      <c r="N764" s="141">
        <v>0</v>
      </c>
      <c r="O764" s="141">
        <v>0</v>
      </c>
      <c r="P764" s="141">
        <v>0</v>
      </c>
    </row>
    <row r="765" spans="1:16" ht="12.75">
      <c r="A765" s="141">
        <v>10</v>
      </c>
      <c r="B765" s="141">
        <v>1999</v>
      </c>
      <c r="C765" s="141" t="s">
        <v>377</v>
      </c>
      <c r="D765" s="141">
        <v>0</v>
      </c>
      <c r="E765" s="141">
        <v>0</v>
      </c>
      <c r="F765" s="141">
        <v>0</v>
      </c>
      <c r="G765" s="141">
        <v>0</v>
      </c>
      <c r="H765" s="141">
        <v>0</v>
      </c>
      <c r="I765" s="141">
        <v>0</v>
      </c>
      <c r="J765" s="141">
        <v>0</v>
      </c>
      <c r="K765" s="141">
        <v>0</v>
      </c>
      <c r="L765" s="141">
        <v>0</v>
      </c>
      <c r="M765" s="141">
        <v>0</v>
      </c>
      <c r="N765" s="141">
        <v>0</v>
      </c>
      <c r="O765" s="141">
        <v>0</v>
      </c>
      <c r="P765" s="141">
        <v>0</v>
      </c>
    </row>
    <row r="766" spans="1:16" ht="12.75">
      <c r="A766" s="141">
        <v>12</v>
      </c>
      <c r="B766" s="141">
        <v>1999</v>
      </c>
      <c r="C766" s="141" t="s">
        <v>378</v>
      </c>
      <c r="D766" s="141">
        <v>0</v>
      </c>
      <c r="E766" s="141">
        <v>0</v>
      </c>
      <c r="F766" s="141">
        <v>0</v>
      </c>
      <c r="G766" s="141">
        <v>0</v>
      </c>
      <c r="H766" s="141">
        <v>0</v>
      </c>
      <c r="I766" s="141">
        <v>0</v>
      </c>
      <c r="J766" s="141">
        <v>0</v>
      </c>
      <c r="K766" s="141">
        <v>0</v>
      </c>
      <c r="L766" s="141">
        <v>0</v>
      </c>
      <c r="M766" s="141">
        <v>0</v>
      </c>
      <c r="N766" s="141">
        <v>0</v>
      </c>
      <c r="O766" s="141">
        <v>0</v>
      </c>
      <c r="P766" s="141">
        <v>0</v>
      </c>
    </row>
    <row r="767" spans="1:16" ht="12.75">
      <c r="A767" s="141">
        <v>10</v>
      </c>
      <c r="B767" s="141">
        <v>1999</v>
      </c>
      <c r="C767" s="141" t="s">
        <v>379</v>
      </c>
      <c r="D767" s="141">
        <v>0</v>
      </c>
      <c r="E767" s="141">
        <v>0</v>
      </c>
      <c r="F767" s="141">
        <v>0</v>
      </c>
      <c r="G767" s="141">
        <v>0</v>
      </c>
      <c r="H767" s="141">
        <v>0</v>
      </c>
      <c r="I767" s="141">
        <v>0</v>
      </c>
      <c r="J767" s="141">
        <v>0</v>
      </c>
      <c r="K767" s="141">
        <v>0</v>
      </c>
      <c r="L767" s="141">
        <v>0</v>
      </c>
      <c r="M767" s="141">
        <v>0</v>
      </c>
      <c r="N767" s="141">
        <v>0</v>
      </c>
      <c r="O767" s="141">
        <v>0</v>
      </c>
      <c r="P767" s="141">
        <v>0</v>
      </c>
    </row>
    <row r="768" spans="1:16" ht="12.75">
      <c r="A768" s="141">
        <v>10</v>
      </c>
      <c r="B768" s="141">
        <v>1999</v>
      </c>
      <c r="C768" s="141" t="s">
        <v>380</v>
      </c>
      <c r="D768" s="141">
        <v>0</v>
      </c>
      <c r="E768" s="141">
        <v>0</v>
      </c>
      <c r="F768" s="141">
        <v>0</v>
      </c>
      <c r="G768" s="141">
        <v>0</v>
      </c>
      <c r="H768" s="141">
        <v>0</v>
      </c>
      <c r="I768" s="141">
        <v>0</v>
      </c>
      <c r="J768" s="141">
        <v>0</v>
      </c>
      <c r="K768" s="141">
        <v>0</v>
      </c>
      <c r="L768" s="141">
        <v>0</v>
      </c>
      <c r="M768" s="141">
        <v>0</v>
      </c>
      <c r="N768" s="141">
        <v>0</v>
      </c>
      <c r="O768" s="141">
        <v>0</v>
      </c>
      <c r="P768" s="141">
        <v>0</v>
      </c>
    </row>
    <row r="769" spans="1:16" ht="12.75">
      <c r="A769" s="141">
        <v>10</v>
      </c>
      <c r="B769" s="141">
        <v>1999</v>
      </c>
      <c r="C769" s="141" t="s">
        <v>381</v>
      </c>
      <c r="D769" s="141">
        <v>0</v>
      </c>
      <c r="E769" s="141">
        <v>0</v>
      </c>
      <c r="F769" s="141">
        <v>0</v>
      </c>
      <c r="G769" s="141">
        <v>0</v>
      </c>
      <c r="H769" s="141">
        <v>0</v>
      </c>
      <c r="I769" s="141">
        <v>0</v>
      </c>
      <c r="J769" s="141">
        <v>0</v>
      </c>
      <c r="K769" s="141">
        <v>0</v>
      </c>
      <c r="L769" s="141">
        <v>0</v>
      </c>
      <c r="M769" s="141">
        <v>0</v>
      </c>
      <c r="N769" s="141">
        <v>0</v>
      </c>
      <c r="O769" s="141">
        <v>0</v>
      </c>
      <c r="P769" s="141">
        <v>0</v>
      </c>
    </row>
    <row r="770" spans="1:16" ht="12.75">
      <c r="A770" s="141">
        <v>10</v>
      </c>
      <c r="B770" s="141">
        <v>1999</v>
      </c>
      <c r="C770" s="141" t="s">
        <v>382</v>
      </c>
      <c r="D770" s="141">
        <v>0</v>
      </c>
      <c r="E770" s="141">
        <v>0</v>
      </c>
      <c r="F770" s="141">
        <v>0</v>
      </c>
      <c r="G770" s="141">
        <v>0</v>
      </c>
      <c r="H770" s="141">
        <v>0</v>
      </c>
      <c r="I770" s="141">
        <v>0</v>
      </c>
      <c r="J770" s="141">
        <v>0</v>
      </c>
      <c r="K770" s="141">
        <v>0</v>
      </c>
      <c r="L770" s="141">
        <v>0</v>
      </c>
      <c r="M770" s="141">
        <v>0</v>
      </c>
      <c r="N770" s="141">
        <v>0</v>
      </c>
      <c r="O770" s="141">
        <v>0</v>
      </c>
      <c r="P770" s="141">
        <v>0</v>
      </c>
    </row>
    <row r="771" spans="1:16" ht="12.75">
      <c r="A771" s="141">
        <v>12</v>
      </c>
      <c r="B771" s="141">
        <v>1999</v>
      </c>
      <c r="C771" s="141" t="s">
        <v>383</v>
      </c>
      <c r="D771" s="141">
        <v>0</v>
      </c>
      <c r="E771" s="141">
        <v>0</v>
      </c>
      <c r="F771" s="141">
        <v>0</v>
      </c>
      <c r="G771" s="141">
        <v>0</v>
      </c>
      <c r="H771" s="141">
        <v>0</v>
      </c>
      <c r="I771" s="141">
        <v>0</v>
      </c>
      <c r="J771" s="141">
        <v>0</v>
      </c>
      <c r="K771" s="141">
        <v>0</v>
      </c>
      <c r="L771" s="141">
        <v>0</v>
      </c>
      <c r="M771" s="141">
        <v>0</v>
      </c>
      <c r="N771" s="141">
        <v>0</v>
      </c>
      <c r="O771" s="141">
        <v>0</v>
      </c>
      <c r="P771" s="141">
        <v>0</v>
      </c>
    </row>
    <row r="772" spans="1:16" ht="12.75">
      <c r="A772" s="141">
        <v>11</v>
      </c>
      <c r="B772" s="141">
        <v>1999</v>
      </c>
      <c r="C772" s="141" t="s">
        <v>429</v>
      </c>
      <c r="D772" s="141">
        <v>0</v>
      </c>
      <c r="E772" s="141">
        <v>0</v>
      </c>
      <c r="F772" s="141">
        <v>0</v>
      </c>
      <c r="G772" s="141">
        <v>0</v>
      </c>
      <c r="H772" s="141">
        <v>0</v>
      </c>
      <c r="I772" s="141">
        <v>0</v>
      </c>
      <c r="J772" s="141">
        <v>0</v>
      </c>
      <c r="K772" s="141">
        <v>0</v>
      </c>
      <c r="L772" s="141">
        <v>0</v>
      </c>
      <c r="M772" s="141">
        <v>0</v>
      </c>
      <c r="N772" s="141">
        <v>0</v>
      </c>
      <c r="O772" s="141">
        <v>0</v>
      </c>
      <c r="P772" s="141">
        <v>0</v>
      </c>
    </row>
    <row r="773" spans="1:16" ht="12.75">
      <c r="A773" s="141">
        <v>10</v>
      </c>
      <c r="B773" s="141">
        <v>1999</v>
      </c>
      <c r="C773" s="141" t="s">
        <v>430</v>
      </c>
      <c r="D773" s="141">
        <v>0</v>
      </c>
      <c r="E773" s="141">
        <v>0</v>
      </c>
      <c r="F773" s="141">
        <v>0</v>
      </c>
      <c r="G773" s="141">
        <v>0</v>
      </c>
      <c r="H773" s="141">
        <v>0</v>
      </c>
      <c r="I773" s="141">
        <v>0</v>
      </c>
      <c r="J773" s="141">
        <v>0</v>
      </c>
      <c r="K773" s="141">
        <v>0</v>
      </c>
      <c r="L773" s="141">
        <v>0</v>
      </c>
      <c r="M773" s="141">
        <v>0</v>
      </c>
      <c r="N773" s="141">
        <v>0</v>
      </c>
      <c r="O773" s="141">
        <v>0</v>
      </c>
      <c r="P773" s="141">
        <v>0</v>
      </c>
    </row>
    <row r="774" spans="1:16" ht="12.75">
      <c r="A774" s="141">
        <v>10</v>
      </c>
      <c r="B774" s="141">
        <v>1999</v>
      </c>
      <c r="C774" s="141" t="s">
        <v>433</v>
      </c>
      <c r="D774" s="141">
        <v>0</v>
      </c>
      <c r="E774" s="141">
        <v>0</v>
      </c>
      <c r="F774" s="141">
        <v>0</v>
      </c>
      <c r="G774" s="141">
        <v>0</v>
      </c>
      <c r="H774" s="141">
        <v>0</v>
      </c>
      <c r="I774" s="141">
        <v>0</v>
      </c>
      <c r="J774" s="141">
        <v>0</v>
      </c>
      <c r="K774" s="141">
        <v>0</v>
      </c>
      <c r="L774" s="141">
        <v>0</v>
      </c>
      <c r="M774" s="141">
        <v>0</v>
      </c>
      <c r="N774" s="141">
        <v>0</v>
      </c>
      <c r="O774" s="141">
        <v>0</v>
      </c>
      <c r="P774" s="141">
        <v>0</v>
      </c>
    </row>
    <row r="775" spans="1:16" ht="12.75">
      <c r="A775" s="141">
        <v>10</v>
      </c>
      <c r="B775" s="141">
        <v>1999</v>
      </c>
      <c r="C775" s="141" t="s">
        <v>434</v>
      </c>
      <c r="D775" s="141">
        <v>0</v>
      </c>
      <c r="E775" s="141">
        <v>0</v>
      </c>
      <c r="F775" s="141">
        <v>0</v>
      </c>
      <c r="G775" s="141">
        <v>0</v>
      </c>
      <c r="H775" s="141">
        <v>0</v>
      </c>
      <c r="I775" s="141">
        <v>0</v>
      </c>
      <c r="J775" s="141">
        <v>0</v>
      </c>
      <c r="K775" s="141">
        <v>0</v>
      </c>
      <c r="L775" s="141">
        <v>0</v>
      </c>
      <c r="M775" s="141">
        <v>0</v>
      </c>
      <c r="N775" s="141">
        <v>0</v>
      </c>
      <c r="O775" s="141">
        <v>0</v>
      </c>
      <c r="P775" s="141">
        <v>0</v>
      </c>
    </row>
    <row r="776" spans="1:16" ht="12.75">
      <c r="A776" s="141">
        <v>10</v>
      </c>
      <c r="B776" s="141">
        <v>1999</v>
      </c>
      <c r="C776" s="141" t="s">
        <v>435</v>
      </c>
      <c r="D776" s="141">
        <v>0</v>
      </c>
      <c r="E776" s="141">
        <v>0</v>
      </c>
      <c r="F776" s="141">
        <v>0</v>
      </c>
      <c r="G776" s="141">
        <v>0</v>
      </c>
      <c r="H776" s="141">
        <v>0</v>
      </c>
      <c r="I776" s="141">
        <v>0</v>
      </c>
      <c r="J776" s="141">
        <v>0</v>
      </c>
      <c r="K776" s="141">
        <v>0</v>
      </c>
      <c r="L776" s="141">
        <v>0</v>
      </c>
      <c r="M776" s="141">
        <v>0</v>
      </c>
      <c r="N776" s="141">
        <v>0</v>
      </c>
      <c r="O776" s="141">
        <v>0</v>
      </c>
      <c r="P776" s="141">
        <v>0</v>
      </c>
    </row>
    <row r="777" spans="1:16" ht="12.75">
      <c r="A777" s="141">
        <v>10</v>
      </c>
      <c r="B777" s="141">
        <v>1999</v>
      </c>
      <c r="C777" s="141" t="s">
        <v>436</v>
      </c>
      <c r="D777" s="141">
        <v>0</v>
      </c>
      <c r="E777" s="141">
        <v>0</v>
      </c>
      <c r="F777" s="141">
        <v>0</v>
      </c>
      <c r="G777" s="141">
        <v>0</v>
      </c>
      <c r="H777" s="141">
        <v>0</v>
      </c>
      <c r="I777" s="141">
        <v>0</v>
      </c>
      <c r="J777" s="141">
        <v>0</v>
      </c>
      <c r="K777" s="141">
        <v>0</v>
      </c>
      <c r="L777" s="141">
        <v>0</v>
      </c>
      <c r="M777" s="141">
        <v>0</v>
      </c>
      <c r="N777" s="141">
        <v>0</v>
      </c>
      <c r="O777" s="141">
        <v>0</v>
      </c>
      <c r="P777" s="141">
        <v>0</v>
      </c>
    </row>
    <row r="778" spans="1:16" ht="12.75">
      <c r="A778" s="141">
        <v>10</v>
      </c>
      <c r="B778" s="141">
        <v>1999</v>
      </c>
      <c r="C778" s="141" t="s">
        <v>437</v>
      </c>
      <c r="D778" s="141">
        <v>0</v>
      </c>
      <c r="E778" s="141">
        <v>0</v>
      </c>
      <c r="F778" s="141">
        <v>0</v>
      </c>
      <c r="G778" s="141">
        <v>0</v>
      </c>
      <c r="H778" s="141">
        <v>0</v>
      </c>
      <c r="I778" s="141">
        <v>0</v>
      </c>
      <c r="J778" s="141">
        <v>0</v>
      </c>
      <c r="K778" s="141">
        <v>0</v>
      </c>
      <c r="L778" s="141">
        <v>0</v>
      </c>
      <c r="M778" s="141">
        <v>0</v>
      </c>
      <c r="N778" s="141">
        <v>0</v>
      </c>
      <c r="O778" s="141">
        <v>0</v>
      </c>
      <c r="P778" s="141">
        <v>0</v>
      </c>
    </row>
    <row r="779" spans="1:16" ht="12.75">
      <c r="A779" s="141">
        <v>10</v>
      </c>
      <c r="B779" s="141">
        <v>1999</v>
      </c>
      <c r="C779" s="141" t="s">
        <v>544</v>
      </c>
      <c r="D779" s="141">
        <v>0</v>
      </c>
      <c r="E779" s="141">
        <v>0</v>
      </c>
      <c r="F779" s="141">
        <v>0</v>
      </c>
      <c r="G779" s="141">
        <v>0</v>
      </c>
      <c r="H779" s="141">
        <v>0</v>
      </c>
      <c r="I779" s="141">
        <v>0</v>
      </c>
      <c r="J779" s="141">
        <v>0</v>
      </c>
      <c r="K779" s="141">
        <v>0</v>
      </c>
      <c r="L779" s="141">
        <v>0</v>
      </c>
      <c r="M779" s="141">
        <v>0</v>
      </c>
      <c r="N779" s="141">
        <v>0</v>
      </c>
      <c r="O779" s="141">
        <v>0</v>
      </c>
      <c r="P779" s="141">
        <v>0</v>
      </c>
    </row>
    <row r="780" spans="1:16" ht="12.75">
      <c r="A780" s="141">
        <v>10</v>
      </c>
      <c r="B780" s="141">
        <v>1999</v>
      </c>
      <c r="C780" s="141" t="s">
        <v>438</v>
      </c>
      <c r="D780" s="141">
        <v>0</v>
      </c>
      <c r="E780" s="141">
        <v>0</v>
      </c>
      <c r="F780" s="141">
        <v>0</v>
      </c>
      <c r="G780" s="141">
        <v>0</v>
      </c>
      <c r="H780" s="141">
        <v>0</v>
      </c>
      <c r="I780" s="141">
        <v>0</v>
      </c>
      <c r="J780" s="141">
        <v>0</v>
      </c>
      <c r="K780" s="141">
        <v>0</v>
      </c>
      <c r="L780" s="141">
        <v>0</v>
      </c>
      <c r="M780" s="141">
        <v>0</v>
      </c>
      <c r="N780" s="141">
        <v>0</v>
      </c>
      <c r="O780" s="141">
        <v>0</v>
      </c>
      <c r="P780" s="141">
        <v>0</v>
      </c>
    </row>
    <row r="781" spans="1:16" ht="12.75">
      <c r="A781" s="141">
        <v>10</v>
      </c>
      <c r="B781" s="141">
        <v>1999</v>
      </c>
      <c r="C781" s="141" t="s">
        <v>439</v>
      </c>
      <c r="D781" s="141">
        <v>0</v>
      </c>
      <c r="E781" s="141">
        <v>0</v>
      </c>
      <c r="F781" s="141">
        <v>0</v>
      </c>
      <c r="G781" s="141">
        <v>0</v>
      </c>
      <c r="H781" s="141">
        <v>0</v>
      </c>
      <c r="I781" s="141">
        <v>0</v>
      </c>
      <c r="J781" s="141">
        <v>0</v>
      </c>
      <c r="K781" s="141">
        <v>0</v>
      </c>
      <c r="L781" s="141">
        <v>0</v>
      </c>
      <c r="M781" s="141">
        <v>0</v>
      </c>
      <c r="N781" s="141">
        <v>0</v>
      </c>
      <c r="O781" s="141">
        <v>0</v>
      </c>
      <c r="P781" s="141">
        <v>0</v>
      </c>
    </row>
    <row r="782" spans="1:16" ht="12.75">
      <c r="A782" s="141">
        <v>10</v>
      </c>
      <c r="B782" s="141">
        <v>1999</v>
      </c>
      <c r="C782" s="141" t="s">
        <v>440</v>
      </c>
      <c r="D782" s="141">
        <v>0</v>
      </c>
      <c r="E782" s="141">
        <v>0</v>
      </c>
      <c r="F782" s="141">
        <v>0</v>
      </c>
      <c r="G782" s="141">
        <v>0</v>
      </c>
      <c r="H782" s="141">
        <v>0</v>
      </c>
      <c r="I782" s="141">
        <v>0</v>
      </c>
      <c r="J782" s="141">
        <v>0</v>
      </c>
      <c r="K782" s="141">
        <v>0</v>
      </c>
      <c r="L782" s="141">
        <v>0</v>
      </c>
      <c r="M782" s="141">
        <v>0</v>
      </c>
      <c r="N782" s="141">
        <v>0</v>
      </c>
      <c r="O782" s="141">
        <v>0</v>
      </c>
      <c r="P782" s="141">
        <v>0</v>
      </c>
    </row>
    <row r="783" spans="1:16" ht="12.75">
      <c r="A783" s="141">
        <v>12</v>
      </c>
      <c r="B783" s="141">
        <v>1999</v>
      </c>
      <c r="C783" s="141" t="s">
        <v>384</v>
      </c>
      <c r="D783" s="141">
        <v>0</v>
      </c>
      <c r="E783" s="141">
        <v>0</v>
      </c>
      <c r="F783" s="141">
        <v>0</v>
      </c>
      <c r="G783" s="141">
        <v>0</v>
      </c>
      <c r="H783" s="141">
        <v>0</v>
      </c>
      <c r="I783" s="141">
        <v>0</v>
      </c>
      <c r="J783" s="141">
        <v>0</v>
      </c>
      <c r="K783" s="141">
        <v>0</v>
      </c>
      <c r="L783" s="141">
        <v>0</v>
      </c>
      <c r="M783" s="141">
        <v>0</v>
      </c>
      <c r="N783" s="141">
        <v>0</v>
      </c>
      <c r="O783" s="141">
        <v>0</v>
      </c>
      <c r="P783" s="141">
        <v>0</v>
      </c>
    </row>
    <row r="784" spans="1:16" ht="12.75">
      <c r="A784" s="141">
        <v>11</v>
      </c>
      <c r="B784" s="141">
        <v>1999</v>
      </c>
      <c r="C784" s="141" t="s">
        <v>385</v>
      </c>
      <c r="D784" s="141">
        <v>0</v>
      </c>
      <c r="E784" s="141">
        <v>0</v>
      </c>
      <c r="F784" s="141">
        <v>0</v>
      </c>
      <c r="G784" s="141">
        <v>0</v>
      </c>
      <c r="H784" s="141">
        <v>0</v>
      </c>
      <c r="I784" s="141">
        <v>0</v>
      </c>
      <c r="J784" s="141">
        <v>0</v>
      </c>
      <c r="K784" s="141">
        <v>0</v>
      </c>
      <c r="L784" s="141">
        <v>0</v>
      </c>
      <c r="M784" s="141">
        <v>0</v>
      </c>
      <c r="N784" s="141">
        <v>0</v>
      </c>
      <c r="O784" s="141">
        <v>0</v>
      </c>
      <c r="P784" s="141">
        <v>0</v>
      </c>
    </row>
    <row r="785" spans="1:16" ht="12.75">
      <c r="A785" s="141">
        <v>11</v>
      </c>
      <c r="B785" s="141">
        <v>1999</v>
      </c>
      <c r="C785" s="141" t="s">
        <v>386</v>
      </c>
      <c r="D785" s="141">
        <v>0</v>
      </c>
      <c r="E785" s="141">
        <v>0</v>
      </c>
      <c r="F785" s="141">
        <v>0</v>
      </c>
      <c r="G785" s="141">
        <v>0</v>
      </c>
      <c r="H785" s="141">
        <v>0</v>
      </c>
      <c r="I785" s="141">
        <v>0</v>
      </c>
      <c r="J785" s="141">
        <v>0</v>
      </c>
      <c r="K785" s="141">
        <v>0</v>
      </c>
      <c r="L785" s="141">
        <v>0</v>
      </c>
      <c r="M785" s="141">
        <v>0</v>
      </c>
      <c r="N785" s="141">
        <v>0</v>
      </c>
      <c r="O785" s="141">
        <v>0</v>
      </c>
      <c r="P785" s="141">
        <v>0</v>
      </c>
    </row>
    <row r="786" spans="1:16" ht="12.75">
      <c r="A786" s="141">
        <v>13</v>
      </c>
      <c r="B786" s="141">
        <v>1999</v>
      </c>
      <c r="C786" s="141" t="s">
        <v>62</v>
      </c>
      <c r="D786" s="141">
        <v>0</v>
      </c>
      <c r="E786" s="141">
        <v>0</v>
      </c>
      <c r="F786" s="141">
        <v>0</v>
      </c>
      <c r="G786" s="141">
        <v>0</v>
      </c>
      <c r="H786" s="141">
        <v>0</v>
      </c>
      <c r="I786" s="141">
        <v>0</v>
      </c>
      <c r="J786" s="141">
        <v>0</v>
      </c>
      <c r="K786" s="141">
        <v>0</v>
      </c>
      <c r="L786" s="141">
        <v>0</v>
      </c>
      <c r="M786" s="141">
        <v>0</v>
      </c>
      <c r="N786" s="141">
        <v>0</v>
      </c>
      <c r="O786" s="141">
        <v>0</v>
      </c>
      <c r="P786" s="141">
        <v>0</v>
      </c>
    </row>
  </sheetData>
  <printOptions/>
  <pageMargins left="0.4" right="0.25" top="0.3" bottom="0.5" header="0.5" footer="0.5"/>
  <pageSetup horizontalDpi="600" verticalDpi="600" orientation="landscape" scale="69"/>
  <headerFooter alignWithMargins="0">
    <oddFooter>&amp;C\footer_range</oddFooter>
  </headerFooter>
</worksheet>
</file>

<file path=xl/worksheets/sheet6.xml><?xml version="1.0" encoding="utf-8"?>
<worksheet xmlns="http://schemas.openxmlformats.org/spreadsheetml/2006/main" xmlns:r="http://schemas.openxmlformats.org/officeDocument/2006/relationships">
  <sheetPr transitionEvaluation="1"/>
  <dimension ref="A1:P786"/>
  <sheetViews>
    <sheetView defaultGridColor="0" zoomScale="87" zoomScaleNormal="87" colorId="22" workbookViewId="0" topLeftCell="A1">
      <selection activeCell="A1" sqref="A1:IV16384"/>
    </sheetView>
  </sheetViews>
  <sheetFormatPr defaultColWidth="9.75390625" defaultRowHeight="12.75"/>
  <cols>
    <col min="1" max="2" width="9.875" style="141" bestFit="1" customWidth="1"/>
    <col min="3" max="3" width="9.75390625" style="141" customWidth="1"/>
    <col min="4" max="4" width="10.00390625" style="141" bestFit="1" customWidth="1"/>
    <col min="5" max="6" width="11.00390625" style="141" bestFit="1" customWidth="1"/>
    <col min="7" max="9" width="10.00390625" style="141" bestFit="1" customWidth="1"/>
    <col min="10" max="10" width="11.00390625" style="141" bestFit="1" customWidth="1"/>
    <col min="11" max="11" width="10.00390625" style="141" bestFit="1" customWidth="1"/>
    <col min="12" max="15" width="9.875" style="141" bestFit="1" customWidth="1"/>
    <col min="16" max="16" width="10.00390625" style="141" bestFit="1" customWidth="1"/>
    <col min="17" max="16384" width="9.75390625" style="141" customWidth="1"/>
  </cols>
  <sheetData>
    <row r="1" spans="1:11" ht="12.75">
      <c r="A1" s="141">
        <v>1</v>
      </c>
      <c r="B1" s="141">
        <v>1999</v>
      </c>
      <c r="C1" s="141" t="s">
        <v>65</v>
      </c>
      <c r="D1" s="141">
        <v>0</v>
      </c>
      <c r="E1" s="141" t="s">
        <v>58</v>
      </c>
      <c r="F1" s="141">
        <v>1</v>
      </c>
      <c r="G1" s="141" t="s">
        <v>59</v>
      </c>
      <c r="H1" s="141">
        <v>1</v>
      </c>
      <c r="I1" s="141" t="s">
        <v>60</v>
      </c>
      <c r="J1" s="141" t="s">
        <v>61</v>
      </c>
      <c r="K1" s="141">
        <v>2</v>
      </c>
    </row>
    <row r="2" spans="1:16" ht="12.75">
      <c r="A2" s="141">
        <v>10</v>
      </c>
      <c r="B2" s="141">
        <v>1999</v>
      </c>
      <c r="C2" s="141" t="s">
        <v>621</v>
      </c>
      <c r="D2" s="141">
        <v>6609</v>
      </c>
      <c r="E2" s="141">
        <v>39290</v>
      </c>
      <c r="F2" s="141">
        <v>17391</v>
      </c>
      <c r="G2" s="141">
        <v>4052</v>
      </c>
      <c r="H2" s="141">
        <v>13339</v>
      </c>
      <c r="I2" s="141">
        <v>0</v>
      </c>
      <c r="J2" s="141">
        <v>0</v>
      </c>
      <c r="K2" s="141">
        <v>0</v>
      </c>
      <c r="L2" s="141">
        <v>0</v>
      </c>
      <c r="M2" s="141">
        <v>0</v>
      </c>
      <c r="N2" s="141">
        <v>0</v>
      </c>
      <c r="O2" s="141">
        <v>0</v>
      </c>
      <c r="P2" s="141">
        <v>13339</v>
      </c>
    </row>
    <row r="3" spans="1:16" ht="12.75">
      <c r="A3" s="141">
        <v>10</v>
      </c>
      <c r="B3" s="141">
        <v>1999</v>
      </c>
      <c r="C3" s="141" t="s">
        <v>623</v>
      </c>
      <c r="D3" s="141">
        <v>4885122</v>
      </c>
      <c r="E3" s="141">
        <v>18784329</v>
      </c>
      <c r="F3" s="141">
        <v>4601100</v>
      </c>
      <c r="G3" s="141">
        <v>1910809</v>
      </c>
      <c r="H3" s="141">
        <v>2690291</v>
      </c>
      <c r="I3" s="141">
        <v>947245</v>
      </c>
      <c r="J3" s="141">
        <v>4262600</v>
      </c>
      <c r="K3" s="141">
        <v>407060</v>
      </c>
      <c r="L3" s="141">
        <v>27298</v>
      </c>
      <c r="M3" s="141">
        <v>1669</v>
      </c>
      <c r="N3" s="141">
        <v>0</v>
      </c>
      <c r="O3" s="141">
        <v>1669</v>
      </c>
      <c r="P3" s="141">
        <v>3099020</v>
      </c>
    </row>
    <row r="4" spans="1:16" ht="12.75">
      <c r="A4" s="141">
        <v>10</v>
      </c>
      <c r="B4" s="141">
        <v>1999</v>
      </c>
      <c r="C4" s="141" t="s">
        <v>624</v>
      </c>
      <c r="D4" s="141">
        <v>3941890</v>
      </c>
      <c r="E4" s="141">
        <v>14051892</v>
      </c>
      <c r="F4" s="141">
        <v>8304449</v>
      </c>
      <c r="G4" s="141">
        <v>1388626</v>
      </c>
      <c r="H4" s="141">
        <v>6915823</v>
      </c>
      <c r="I4" s="141">
        <v>1334379</v>
      </c>
      <c r="J4" s="141">
        <v>6004708</v>
      </c>
      <c r="K4" s="141">
        <v>468028</v>
      </c>
      <c r="L4" s="141">
        <v>302598</v>
      </c>
      <c r="M4" s="141">
        <v>33840</v>
      </c>
      <c r="N4" s="141">
        <v>0</v>
      </c>
      <c r="O4" s="141">
        <v>33840</v>
      </c>
      <c r="P4" s="141">
        <v>7417691</v>
      </c>
    </row>
    <row r="5" spans="1:16" ht="12.75">
      <c r="A5" s="141">
        <v>10</v>
      </c>
      <c r="B5" s="141">
        <v>1999</v>
      </c>
      <c r="C5" s="141" t="s">
        <v>625</v>
      </c>
      <c r="D5" s="141">
        <v>1615740</v>
      </c>
      <c r="E5" s="141">
        <v>4988824</v>
      </c>
      <c r="F5" s="141">
        <v>1483213</v>
      </c>
      <c r="G5" s="141">
        <v>1291848</v>
      </c>
      <c r="H5" s="141">
        <v>191365</v>
      </c>
      <c r="I5" s="141">
        <v>172058</v>
      </c>
      <c r="J5" s="141">
        <v>588154</v>
      </c>
      <c r="K5" s="141">
        <v>165872</v>
      </c>
      <c r="L5" s="141">
        <v>85527</v>
      </c>
      <c r="M5" s="141">
        <v>14514</v>
      </c>
      <c r="N5" s="141">
        <v>0</v>
      </c>
      <c r="O5" s="141">
        <v>14514</v>
      </c>
      <c r="P5" s="141">
        <v>371751</v>
      </c>
    </row>
    <row r="6" spans="1:16" ht="12.75">
      <c r="A6" s="141">
        <v>10</v>
      </c>
      <c r="B6" s="141">
        <v>1999</v>
      </c>
      <c r="C6" s="141" t="s">
        <v>626</v>
      </c>
      <c r="D6" s="141">
        <v>2132702</v>
      </c>
      <c r="E6" s="141">
        <v>6447262</v>
      </c>
      <c r="F6" s="141">
        <v>3583747</v>
      </c>
      <c r="G6" s="141">
        <v>470533</v>
      </c>
      <c r="H6" s="141">
        <v>3113214</v>
      </c>
      <c r="I6" s="141">
        <v>1306070</v>
      </c>
      <c r="J6" s="141">
        <v>5327066</v>
      </c>
      <c r="K6" s="141">
        <v>364485</v>
      </c>
      <c r="L6" s="141">
        <v>17934</v>
      </c>
      <c r="M6" s="141">
        <v>1897</v>
      </c>
      <c r="N6" s="141">
        <v>0</v>
      </c>
      <c r="O6" s="141">
        <v>1897</v>
      </c>
      <c r="P6" s="141">
        <v>3479596</v>
      </c>
    </row>
    <row r="7" spans="1:16" ht="12.75">
      <c r="A7" s="141">
        <v>10</v>
      </c>
      <c r="B7" s="141">
        <v>1999</v>
      </c>
      <c r="C7" s="141" t="s">
        <v>627</v>
      </c>
      <c r="D7" s="141">
        <v>1391741</v>
      </c>
      <c r="E7" s="141">
        <v>6272575</v>
      </c>
      <c r="F7" s="141">
        <v>1967706</v>
      </c>
      <c r="G7" s="141">
        <v>700519</v>
      </c>
      <c r="H7" s="141">
        <v>1267187</v>
      </c>
      <c r="I7" s="141">
        <v>527496</v>
      </c>
      <c r="J7" s="141">
        <v>3386750</v>
      </c>
      <c r="K7" s="141">
        <v>388883</v>
      </c>
      <c r="L7" s="141">
        <v>94413</v>
      </c>
      <c r="M7" s="141">
        <v>9914</v>
      </c>
      <c r="N7" s="141">
        <v>0</v>
      </c>
      <c r="O7" s="141">
        <v>9914</v>
      </c>
      <c r="P7" s="141">
        <v>1665984</v>
      </c>
    </row>
    <row r="8" spans="1:16" ht="12.75">
      <c r="A8" s="141">
        <v>10</v>
      </c>
      <c r="B8" s="141">
        <v>1999</v>
      </c>
      <c r="C8" s="141" t="s">
        <v>628</v>
      </c>
      <c r="D8" s="141">
        <v>19799857</v>
      </c>
      <c r="E8" s="141">
        <v>90240504</v>
      </c>
      <c r="F8" s="141">
        <v>26203477</v>
      </c>
      <c r="G8" s="141">
        <v>5687814</v>
      </c>
      <c r="H8" s="141">
        <v>20515663</v>
      </c>
      <c r="I8" s="141">
        <v>13346198</v>
      </c>
      <c r="J8" s="141">
        <v>60057889</v>
      </c>
      <c r="K8" s="141">
        <v>3764495</v>
      </c>
      <c r="L8" s="141">
        <v>4189577</v>
      </c>
      <c r="M8" s="141">
        <v>196591</v>
      </c>
      <c r="N8" s="141">
        <v>0</v>
      </c>
      <c r="O8" s="141">
        <v>196591</v>
      </c>
      <c r="P8" s="141">
        <v>24476749</v>
      </c>
    </row>
    <row r="9" spans="1:16" ht="12.75">
      <c r="A9" s="141">
        <v>10</v>
      </c>
      <c r="B9" s="141">
        <v>1999</v>
      </c>
      <c r="C9" s="141" t="s">
        <v>629</v>
      </c>
      <c r="D9" s="141">
        <v>39889008</v>
      </c>
      <c r="E9" s="141">
        <v>163574888</v>
      </c>
      <c r="F9" s="141">
        <v>44877451</v>
      </c>
      <c r="G9" s="141">
        <v>9855360</v>
      </c>
      <c r="H9" s="141">
        <v>35022091</v>
      </c>
      <c r="I9" s="141">
        <v>11478359</v>
      </c>
      <c r="J9" s="141">
        <v>51298519</v>
      </c>
      <c r="K9" s="141">
        <v>3800324</v>
      </c>
      <c r="L9" s="141">
        <v>6496778</v>
      </c>
      <c r="M9" s="141">
        <v>629108</v>
      </c>
      <c r="N9" s="141">
        <v>0</v>
      </c>
      <c r="O9" s="141">
        <v>629108</v>
      </c>
      <c r="P9" s="141">
        <v>39451523</v>
      </c>
    </row>
    <row r="10" spans="1:16" ht="12.75">
      <c r="A10" s="141">
        <v>10</v>
      </c>
      <c r="B10" s="141">
        <v>1999</v>
      </c>
      <c r="C10" s="141" t="s">
        <v>630</v>
      </c>
      <c r="D10" s="141">
        <v>54186</v>
      </c>
      <c r="E10" s="141">
        <v>267173</v>
      </c>
      <c r="F10" s="141">
        <v>98710</v>
      </c>
      <c r="G10" s="141">
        <v>52995</v>
      </c>
      <c r="H10" s="141">
        <v>45715</v>
      </c>
      <c r="I10" s="141">
        <v>0</v>
      </c>
      <c r="J10" s="141">
        <v>0</v>
      </c>
      <c r="K10" s="141">
        <v>0</v>
      </c>
      <c r="L10" s="141">
        <v>0</v>
      </c>
      <c r="M10" s="141">
        <v>0</v>
      </c>
      <c r="N10" s="141">
        <v>0</v>
      </c>
      <c r="O10" s="141">
        <v>0</v>
      </c>
      <c r="P10" s="141">
        <v>45715</v>
      </c>
    </row>
    <row r="11" spans="1:16" ht="12.75">
      <c r="A11" s="141">
        <v>10</v>
      </c>
      <c r="B11" s="141">
        <v>1999</v>
      </c>
      <c r="C11" s="141" t="s">
        <v>631</v>
      </c>
      <c r="D11" s="141">
        <v>5347648</v>
      </c>
      <c r="E11" s="141">
        <v>26548698</v>
      </c>
      <c r="F11" s="141">
        <v>7839566</v>
      </c>
      <c r="G11" s="141">
        <v>6672785</v>
      </c>
      <c r="H11" s="141">
        <v>1166781</v>
      </c>
      <c r="I11" s="141">
        <v>1073114</v>
      </c>
      <c r="J11" s="141">
        <v>3568834</v>
      </c>
      <c r="K11" s="141">
        <v>739100</v>
      </c>
      <c r="L11" s="141">
        <v>8390</v>
      </c>
      <c r="M11" s="141">
        <v>1593</v>
      </c>
      <c r="N11" s="141">
        <v>0</v>
      </c>
      <c r="O11" s="141">
        <v>1593</v>
      </c>
      <c r="P11" s="141">
        <v>1907474</v>
      </c>
    </row>
    <row r="12" spans="1:16" ht="12.75">
      <c r="A12" s="141">
        <v>10</v>
      </c>
      <c r="B12" s="141">
        <v>1999</v>
      </c>
      <c r="C12" s="141" t="s">
        <v>632</v>
      </c>
      <c r="D12" s="141">
        <v>715</v>
      </c>
      <c r="E12" s="141">
        <v>2503</v>
      </c>
      <c r="F12" s="141">
        <v>726</v>
      </c>
      <c r="G12" s="141">
        <v>648</v>
      </c>
      <c r="H12" s="141">
        <v>78</v>
      </c>
      <c r="I12" s="141">
        <v>0</v>
      </c>
      <c r="J12" s="141">
        <v>0</v>
      </c>
      <c r="K12" s="141">
        <v>0</v>
      </c>
      <c r="L12" s="141">
        <v>0</v>
      </c>
      <c r="M12" s="141">
        <v>0</v>
      </c>
      <c r="N12" s="141">
        <v>0</v>
      </c>
      <c r="O12" s="141">
        <v>0</v>
      </c>
      <c r="P12" s="141">
        <v>78</v>
      </c>
    </row>
    <row r="13" spans="1:16" ht="12.75">
      <c r="A13" s="141">
        <v>10</v>
      </c>
      <c r="B13" s="141">
        <v>1999</v>
      </c>
      <c r="C13" s="141" t="s">
        <v>633</v>
      </c>
      <c r="D13" s="141">
        <v>1187496</v>
      </c>
      <c r="E13" s="141">
        <v>4885929</v>
      </c>
      <c r="F13" s="141">
        <v>847651</v>
      </c>
      <c r="G13" s="141">
        <v>684565</v>
      </c>
      <c r="H13" s="141">
        <v>163086</v>
      </c>
      <c r="I13" s="141">
        <v>484957</v>
      </c>
      <c r="J13" s="141">
        <v>2182310</v>
      </c>
      <c r="K13" s="141">
        <v>328892</v>
      </c>
      <c r="L13" s="141">
        <v>25352</v>
      </c>
      <c r="M13" s="141">
        <v>2922</v>
      </c>
      <c r="N13" s="141">
        <v>0</v>
      </c>
      <c r="O13" s="141">
        <v>2922</v>
      </c>
      <c r="P13" s="141">
        <v>494900</v>
      </c>
    </row>
    <row r="14" spans="1:16" ht="12.75">
      <c r="A14" s="141">
        <v>10</v>
      </c>
      <c r="B14" s="141">
        <v>1999</v>
      </c>
      <c r="C14" s="141" t="s">
        <v>634</v>
      </c>
      <c r="D14" s="141">
        <v>3486905</v>
      </c>
      <c r="E14" s="141">
        <v>19281544</v>
      </c>
      <c r="F14" s="141">
        <v>8557700</v>
      </c>
      <c r="G14" s="141">
        <v>1358810</v>
      </c>
      <c r="H14" s="141">
        <v>7198890</v>
      </c>
      <c r="I14" s="141">
        <v>2216603</v>
      </c>
      <c r="J14" s="141">
        <v>13398387</v>
      </c>
      <c r="K14" s="141">
        <v>851227</v>
      </c>
      <c r="L14" s="141">
        <v>91556</v>
      </c>
      <c r="M14" s="141">
        <v>6825</v>
      </c>
      <c r="N14" s="141">
        <v>0</v>
      </c>
      <c r="O14" s="141">
        <v>6825</v>
      </c>
      <c r="P14" s="141">
        <v>8056942</v>
      </c>
    </row>
    <row r="15" spans="1:16" ht="12.75">
      <c r="A15" s="141">
        <v>10</v>
      </c>
      <c r="B15" s="141">
        <v>1999</v>
      </c>
      <c r="C15" s="141" t="s">
        <v>635</v>
      </c>
      <c r="D15" s="141">
        <v>32631307</v>
      </c>
      <c r="E15" s="141">
        <v>111358119</v>
      </c>
      <c r="F15" s="141">
        <v>28524343</v>
      </c>
      <c r="G15" s="141">
        <v>8060134</v>
      </c>
      <c r="H15" s="141">
        <v>20464209</v>
      </c>
      <c r="I15" s="141">
        <v>8669392</v>
      </c>
      <c r="J15" s="141">
        <v>30919381</v>
      </c>
      <c r="K15" s="141">
        <v>2146092</v>
      </c>
      <c r="L15" s="141">
        <v>4937329</v>
      </c>
      <c r="M15" s="141">
        <v>501841</v>
      </c>
      <c r="N15" s="141">
        <v>0</v>
      </c>
      <c r="O15" s="141">
        <v>501841</v>
      </c>
      <c r="P15" s="141">
        <v>23112142</v>
      </c>
    </row>
    <row r="16" spans="1:16" ht="12.75">
      <c r="A16" s="141">
        <v>10</v>
      </c>
      <c r="B16" s="141">
        <v>1999</v>
      </c>
      <c r="C16" s="141" t="s">
        <v>636</v>
      </c>
      <c r="D16" s="141">
        <v>12914</v>
      </c>
      <c r="E16" s="141">
        <v>49074</v>
      </c>
      <c r="F16" s="141">
        <v>3449</v>
      </c>
      <c r="G16" s="141">
        <v>4008</v>
      </c>
      <c r="H16" s="141">
        <v>-559</v>
      </c>
      <c r="I16" s="141">
        <v>0</v>
      </c>
      <c r="J16" s="141">
        <v>0</v>
      </c>
      <c r="K16" s="141">
        <v>0</v>
      </c>
      <c r="L16" s="141">
        <v>0</v>
      </c>
      <c r="M16" s="141">
        <v>0</v>
      </c>
      <c r="N16" s="141">
        <v>0</v>
      </c>
      <c r="O16" s="141">
        <v>0</v>
      </c>
      <c r="P16" s="141">
        <v>-559</v>
      </c>
    </row>
    <row r="17" spans="1:16" ht="12.75">
      <c r="A17" s="141">
        <v>10</v>
      </c>
      <c r="B17" s="141">
        <v>1999</v>
      </c>
      <c r="C17" s="141" t="s">
        <v>637</v>
      </c>
      <c r="D17" s="141">
        <v>1562971</v>
      </c>
      <c r="E17" s="141">
        <v>5324044</v>
      </c>
      <c r="F17" s="141">
        <v>1214679</v>
      </c>
      <c r="G17" s="141">
        <v>725186</v>
      </c>
      <c r="H17" s="141">
        <v>489493</v>
      </c>
      <c r="I17" s="141">
        <v>436258</v>
      </c>
      <c r="J17" s="141">
        <v>1963159</v>
      </c>
      <c r="K17" s="141">
        <v>230078</v>
      </c>
      <c r="L17" s="141">
        <v>1374400</v>
      </c>
      <c r="M17" s="141">
        <v>195252</v>
      </c>
      <c r="N17" s="141">
        <v>0</v>
      </c>
      <c r="O17" s="141">
        <v>195252</v>
      </c>
      <c r="P17" s="141">
        <v>914823</v>
      </c>
    </row>
    <row r="18" spans="1:16" ht="12.75">
      <c r="A18" s="141">
        <v>10</v>
      </c>
      <c r="B18" s="141">
        <v>1999</v>
      </c>
      <c r="C18" s="141" t="s">
        <v>638</v>
      </c>
      <c r="D18" s="141">
        <v>141889</v>
      </c>
      <c r="E18" s="141">
        <v>139254</v>
      </c>
      <c r="F18" s="141">
        <v>44457</v>
      </c>
      <c r="G18" s="141">
        <v>18043</v>
      </c>
      <c r="H18" s="141">
        <v>26414</v>
      </c>
      <c r="I18" s="141">
        <v>0</v>
      </c>
      <c r="J18" s="141">
        <v>0</v>
      </c>
      <c r="K18" s="141">
        <v>0</v>
      </c>
      <c r="L18" s="141">
        <v>0</v>
      </c>
      <c r="M18" s="141">
        <v>0</v>
      </c>
      <c r="N18" s="141">
        <v>0</v>
      </c>
      <c r="O18" s="141">
        <v>0</v>
      </c>
      <c r="P18" s="141">
        <v>26414</v>
      </c>
    </row>
    <row r="19" spans="1:16" ht="12.75">
      <c r="A19" s="141">
        <v>10</v>
      </c>
      <c r="B19" s="141">
        <v>1999</v>
      </c>
      <c r="C19" s="141" t="s">
        <v>639</v>
      </c>
      <c r="D19" s="141">
        <v>7914967</v>
      </c>
      <c r="E19" s="141">
        <v>32966201</v>
      </c>
      <c r="F19" s="141">
        <v>13545860</v>
      </c>
      <c r="G19" s="141">
        <v>1874257</v>
      </c>
      <c r="H19" s="141">
        <v>11671603</v>
      </c>
      <c r="I19" s="141">
        <v>3232114</v>
      </c>
      <c r="J19" s="141">
        <v>13856010</v>
      </c>
      <c r="K19" s="141">
        <v>679193</v>
      </c>
      <c r="L19" s="141">
        <v>45723</v>
      </c>
      <c r="M19" s="141">
        <v>4274</v>
      </c>
      <c r="N19" s="141">
        <v>0</v>
      </c>
      <c r="O19" s="141">
        <v>4274</v>
      </c>
      <c r="P19" s="141">
        <v>12355070</v>
      </c>
    </row>
    <row r="20" spans="1:16" ht="12.75">
      <c r="A20" s="141">
        <v>10</v>
      </c>
      <c r="B20" s="141">
        <v>1999</v>
      </c>
      <c r="C20" s="141" t="s">
        <v>640</v>
      </c>
      <c r="D20" s="141">
        <v>1943226</v>
      </c>
      <c r="E20" s="141">
        <v>7337100</v>
      </c>
      <c r="F20" s="141">
        <v>2769446</v>
      </c>
      <c r="G20" s="141">
        <v>492191</v>
      </c>
      <c r="H20" s="141">
        <v>2277255</v>
      </c>
      <c r="I20" s="141">
        <v>715444</v>
      </c>
      <c r="J20" s="141">
        <v>3412747</v>
      </c>
      <c r="K20" s="141">
        <v>269233</v>
      </c>
      <c r="L20" s="141">
        <v>551255</v>
      </c>
      <c r="M20" s="141">
        <v>52460</v>
      </c>
      <c r="N20" s="141">
        <v>0</v>
      </c>
      <c r="O20" s="141">
        <v>52460</v>
      </c>
      <c r="P20" s="141">
        <v>2598948</v>
      </c>
    </row>
    <row r="21" spans="1:16" ht="12.75">
      <c r="A21" s="141">
        <v>10</v>
      </c>
      <c r="B21" s="141">
        <v>1999</v>
      </c>
      <c r="C21" s="141" t="s">
        <v>641</v>
      </c>
      <c r="D21" s="141">
        <v>4344041</v>
      </c>
      <c r="E21" s="141">
        <v>14368012</v>
      </c>
      <c r="F21" s="141">
        <v>4116391</v>
      </c>
      <c r="G21" s="141">
        <v>2175455</v>
      </c>
      <c r="H21" s="141">
        <v>1940936</v>
      </c>
      <c r="I21" s="141">
        <v>849985</v>
      </c>
      <c r="J21" s="141">
        <v>3418935</v>
      </c>
      <c r="K21" s="141">
        <v>518021</v>
      </c>
      <c r="L21" s="141">
        <v>69598</v>
      </c>
      <c r="M21" s="141">
        <v>6086</v>
      </c>
      <c r="N21" s="141">
        <v>0</v>
      </c>
      <c r="O21" s="141">
        <v>6086</v>
      </c>
      <c r="P21" s="141">
        <v>2465043</v>
      </c>
    </row>
    <row r="22" spans="1:16" ht="12.75">
      <c r="A22" s="141">
        <v>10</v>
      </c>
      <c r="B22" s="141">
        <v>1999</v>
      </c>
      <c r="C22" s="141" t="s">
        <v>642</v>
      </c>
      <c r="D22" s="141">
        <v>14219814</v>
      </c>
      <c r="E22" s="141">
        <v>53839475</v>
      </c>
      <c r="F22" s="141">
        <v>14654972</v>
      </c>
      <c r="G22" s="141">
        <v>6481658</v>
      </c>
      <c r="H22" s="141">
        <v>8173314</v>
      </c>
      <c r="I22" s="141">
        <v>1509251</v>
      </c>
      <c r="J22" s="141">
        <v>6751630</v>
      </c>
      <c r="K22" s="141">
        <v>920660</v>
      </c>
      <c r="L22" s="141">
        <v>213861</v>
      </c>
      <c r="M22" s="141">
        <v>21272</v>
      </c>
      <c r="N22" s="141">
        <v>0</v>
      </c>
      <c r="O22" s="141">
        <v>21272</v>
      </c>
      <c r="P22" s="141">
        <v>9115246</v>
      </c>
    </row>
    <row r="23" spans="1:16" ht="12.75">
      <c r="A23" s="141">
        <v>10</v>
      </c>
      <c r="B23" s="141">
        <v>1999</v>
      </c>
      <c r="C23" s="141" t="s">
        <v>643</v>
      </c>
      <c r="D23" s="141">
        <v>3857247</v>
      </c>
      <c r="E23" s="141">
        <v>16272423</v>
      </c>
      <c r="F23" s="141">
        <v>5682752</v>
      </c>
      <c r="G23" s="141">
        <v>720801</v>
      </c>
      <c r="H23" s="141">
        <v>4961951</v>
      </c>
      <c r="I23" s="141">
        <v>2167245</v>
      </c>
      <c r="J23" s="141">
        <v>17083912</v>
      </c>
      <c r="K23" s="141">
        <v>842606</v>
      </c>
      <c r="L23" s="141">
        <v>22409</v>
      </c>
      <c r="M23" s="141">
        <v>3126</v>
      </c>
      <c r="N23" s="141">
        <v>0</v>
      </c>
      <c r="O23" s="141">
        <v>3126</v>
      </c>
      <c r="P23" s="141">
        <v>5807683</v>
      </c>
    </row>
    <row r="24" spans="1:16" ht="12.75">
      <c r="A24" s="141">
        <v>10</v>
      </c>
      <c r="B24" s="141">
        <v>1999</v>
      </c>
      <c r="C24" s="141" t="s">
        <v>644</v>
      </c>
      <c r="D24" s="141">
        <v>7279830</v>
      </c>
      <c r="E24" s="141">
        <v>28359972</v>
      </c>
      <c r="F24" s="141">
        <v>9084766</v>
      </c>
      <c r="G24" s="141">
        <v>2971611</v>
      </c>
      <c r="H24" s="141">
        <v>6113155</v>
      </c>
      <c r="I24" s="141">
        <v>3256011</v>
      </c>
      <c r="J24" s="141">
        <v>10635063</v>
      </c>
      <c r="K24" s="141">
        <v>1177824</v>
      </c>
      <c r="L24" s="141">
        <v>3063807</v>
      </c>
      <c r="M24" s="141">
        <v>164331</v>
      </c>
      <c r="N24" s="141">
        <v>0</v>
      </c>
      <c r="O24" s="141">
        <v>164331</v>
      </c>
      <c r="P24" s="141">
        <v>7455310</v>
      </c>
    </row>
    <row r="25" spans="1:16" ht="12.75">
      <c r="A25" s="141">
        <v>10</v>
      </c>
      <c r="B25" s="141">
        <v>1999</v>
      </c>
      <c r="C25" s="141" t="s">
        <v>645</v>
      </c>
      <c r="D25" s="141">
        <v>8471091</v>
      </c>
      <c r="E25" s="141">
        <v>36987727</v>
      </c>
      <c r="F25" s="141">
        <v>11695977</v>
      </c>
      <c r="G25" s="141">
        <v>11590066</v>
      </c>
      <c r="H25" s="141">
        <v>105911</v>
      </c>
      <c r="I25" s="141">
        <v>1079346</v>
      </c>
      <c r="J25" s="141">
        <v>3449702</v>
      </c>
      <c r="K25" s="141">
        <v>1149314</v>
      </c>
      <c r="L25" s="141">
        <v>165578</v>
      </c>
      <c r="M25" s="141">
        <v>15910</v>
      </c>
      <c r="N25" s="141">
        <v>0</v>
      </c>
      <c r="O25" s="141">
        <v>15910</v>
      </c>
      <c r="P25" s="141">
        <v>1271135</v>
      </c>
    </row>
    <row r="26" spans="1:16" ht="12.75">
      <c r="A26" s="141">
        <v>10</v>
      </c>
      <c r="B26" s="141">
        <v>1999</v>
      </c>
      <c r="C26" s="141" t="s">
        <v>646</v>
      </c>
      <c r="D26" s="141">
        <v>58979537</v>
      </c>
      <c r="E26" s="141">
        <v>231923030</v>
      </c>
      <c r="F26" s="141">
        <v>81470249</v>
      </c>
      <c r="G26" s="141">
        <v>12387722</v>
      </c>
      <c r="H26" s="141">
        <v>69082527</v>
      </c>
      <c r="I26" s="141">
        <v>36813946</v>
      </c>
      <c r="J26" s="141">
        <v>216724339</v>
      </c>
      <c r="K26" s="141">
        <v>12256425</v>
      </c>
      <c r="L26" s="141">
        <v>7568290</v>
      </c>
      <c r="M26" s="141">
        <v>2630571</v>
      </c>
      <c r="N26" s="141">
        <v>0</v>
      </c>
      <c r="O26" s="141">
        <v>2630571</v>
      </c>
      <c r="P26" s="141">
        <v>83969523</v>
      </c>
    </row>
    <row r="27" spans="1:16" ht="12.75">
      <c r="A27" s="141">
        <v>12</v>
      </c>
      <c r="B27" s="141">
        <v>1999</v>
      </c>
      <c r="C27" s="141" t="s">
        <v>647</v>
      </c>
      <c r="D27" s="141">
        <v>225098453</v>
      </c>
      <c r="E27" s="141">
        <v>894309842</v>
      </c>
      <c r="F27" s="141">
        <v>281190228</v>
      </c>
      <c r="G27" s="141">
        <v>77580496</v>
      </c>
      <c r="H27" s="141">
        <v>203609732</v>
      </c>
      <c r="I27" s="141">
        <v>91615471</v>
      </c>
      <c r="J27" s="141">
        <v>458290095</v>
      </c>
      <c r="K27" s="141">
        <v>31467812</v>
      </c>
      <c r="L27" s="141">
        <v>29351673</v>
      </c>
      <c r="M27" s="141">
        <v>4493996</v>
      </c>
      <c r="N27" s="141">
        <v>0</v>
      </c>
      <c r="O27" s="141">
        <v>4493996</v>
      </c>
      <c r="P27" s="141">
        <v>239571540</v>
      </c>
    </row>
    <row r="28" spans="1:16" ht="12.75">
      <c r="A28" s="141">
        <v>10</v>
      </c>
      <c r="B28" s="141">
        <v>1999</v>
      </c>
      <c r="C28" s="141" t="s">
        <v>648</v>
      </c>
      <c r="D28" s="141">
        <v>692586</v>
      </c>
      <c r="E28" s="141">
        <v>3124668</v>
      </c>
      <c r="F28" s="141">
        <v>776726</v>
      </c>
      <c r="G28" s="141">
        <v>655302</v>
      </c>
      <c r="H28" s="141">
        <v>121424</v>
      </c>
      <c r="I28" s="141">
        <v>0</v>
      </c>
      <c r="J28" s="141">
        <v>0</v>
      </c>
      <c r="K28" s="141">
        <v>0</v>
      </c>
      <c r="L28" s="141">
        <v>0</v>
      </c>
      <c r="M28" s="141">
        <v>0</v>
      </c>
      <c r="N28" s="141">
        <v>0</v>
      </c>
      <c r="O28" s="141">
        <v>0</v>
      </c>
      <c r="P28" s="141">
        <v>121424</v>
      </c>
    </row>
    <row r="29" spans="1:16" ht="12.75">
      <c r="A29" s="141">
        <v>10</v>
      </c>
      <c r="B29" s="141">
        <v>1999</v>
      </c>
      <c r="C29" s="141" t="s">
        <v>549</v>
      </c>
      <c r="D29" s="141">
        <v>12674</v>
      </c>
      <c r="E29" s="141">
        <v>48639</v>
      </c>
      <c r="F29" s="141">
        <v>20216</v>
      </c>
      <c r="G29" s="141">
        <v>16668</v>
      </c>
      <c r="H29" s="141">
        <v>3548</v>
      </c>
      <c r="I29" s="141">
        <v>0</v>
      </c>
      <c r="J29" s="141">
        <v>0</v>
      </c>
      <c r="K29" s="141">
        <v>0</v>
      </c>
      <c r="L29" s="141">
        <v>0</v>
      </c>
      <c r="M29" s="141">
        <v>0</v>
      </c>
      <c r="N29" s="141">
        <v>0</v>
      </c>
      <c r="O29" s="141">
        <v>0</v>
      </c>
      <c r="P29" s="141">
        <v>3548</v>
      </c>
    </row>
    <row r="30" spans="1:16" ht="12.75">
      <c r="A30" s="141">
        <v>10</v>
      </c>
      <c r="B30" s="141">
        <v>1999</v>
      </c>
      <c r="C30" s="141" t="s">
        <v>550</v>
      </c>
      <c r="D30" s="141">
        <v>917537</v>
      </c>
      <c r="E30" s="141">
        <v>3495253</v>
      </c>
      <c r="F30" s="141">
        <v>1094885</v>
      </c>
      <c r="G30" s="141">
        <v>1099919</v>
      </c>
      <c r="H30" s="141">
        <v>-5034</v>
      </c>
      <c r="I30" s="141">
        <v>0</v>
      </c>
      <c r="J30" s="141">
        <v>0</v>
      </c>
      <c r="K30" s="141">
        <v>0</v>
      </c>
      <c r="L30" s="141">
        <v>0</v>
      </c>
      <c r="M30" s="141">
        <v>0</v>
      </c>
      <c r="N30" s="141">
        <v>0</v>
      </c>
      <c r="O30" s="141">
        <v>0</v>
      </c>
      <c r="P30" s="141">
        <v>-5034</v>
      </c>
    </row>
    <row r="31" spans="1:16" ht="12.75">
      <c r="A31" s="141">
        <v>10</v>
      </c>
      <c r="B31" s="141">
        <v>1999</v>
      </c>
      <c r="C31" s="141" t="s">
        <v>551</v>
      </c>
      <c r="D31" s="141">
        <v>74623</v>
      </c>
      <c r="E31" s="141">
        <v>382340</v>
      </c>
      <c r="F31" s="141">
        <v>134495</v>
      </c>
      <c r="G31" s="141">
        <v>112382</v>
      </c>
      <c r="H31" s="141">
        <v>22113</v>
      </c>
      <c r="I31" s="141">
        <v>56638</v>
      </c>
      <c r="J31" s="141">
        <v>254872</v>
      </c>
      <c r="K31" s="141">
        <v>77214</v>
      </c>
      <c r="L31" s="141">
        <v>24166</v>
      </c>
      <c r="M31" s="141">
        <v>1484</v>
      </c>
      <c r="N31" s="141">
        <v>0</v>
      </c>
      <c r="O31" s="141">
        <v>1484</v>
      </c>
      <c r="P31" s="141">
        <v>100811</v>
      </c>
    </row>
    <row r="32" spans="1:16" ht="12.75">
      <c r="A32" s="141">
        <v>10</v>
      </c>
      <c r="B32" s="141">
        <v>1999</v>
      </c>
      <c r="C32" s="141" t="s">
        <v>552</v>
      </c>
      <c r="D32" s="141">
        <v>144934</v>
      </c>
      <c r="E32" s="141">
        <v>687558</v>
      </c>
      <c r="F32" s="141">
        <v>269574</v>
      </c>
      <c r="G32" s="141">
        <v>219226</v>
      </c>
      <c r="H32" s="141">
        <v>50348</v>
      </c>
      <c r="I32" s="141">
        <v>0</v>
      </c>
      <c r="J32" s="141">
        <v>0</v>
      </c>
      <c r="K32" s="141">
        <v>0</v>
      </c>
      <c r="L32" s="141">
        <v>0</v>
      </c>
      <c r="M32" s="141">
        <v>0</v>
      </c>
      <c r="N32" s="141">
        <v>0</v>
      </c>
      <c r="O32" s="141">
        <v>0</v>
      </c>
      <c r="P32" s="141">
        <v>50348</v>
      </c>
    </row>
    <row r="33" spans="1:16" ht="12.75">
      <c r="A33" s="141">
        <v>10</v>
      </c>
      <c r="B33" s="141">
        <v>1999</v>
      </c>
      <c r="C33" s="141" t="s">
        <v>553</v>
      </c>
      <c r="D33" s="141">
        <v>17713</v>
      </c>
      <c r="E33" s="141">
        <v>79821</v>
      </c>
      <c r="F33" s="141">
        <v>57476</v>
      </c>
      <c r="G33" s="141">
        <v>21810</v>
      </c>
      <c r="H33" s="141">
        <v>35666</v>
      </c>
      <c r="I33" s="141">
        <v>0</v>
      </c>
      <c r="J33" s="141">
        <v>0</v>
      </c>
      <c r="K33" s="141">
        <v>0</v>
      </c>
      <c r="L33" s="141">
        <v>0</v>
      </c>
      <c r="M33" s="141">
        <v>0</v>
      </c>
      <c r="N33" s="141">
        <v>0</v>
      </c>
      <c r="O33" s="141">
        <v>0</v>
      </c>
      <c r="P33" s="141">
        <v>35666</v>
      </c>
    </row>
    <row r="34" spans="1:16" ht="12.75">
      <c r="A34" s="141">
        <v>10</v>
      </c>
      <c r="B34" s="141">
        <v>1999</v>
      </c>
      <c r="C34" s="141" t="s">
        <v>554</v>
      </c>
      <c r="D34" s="141">
        <v>581380</v>
      </c>
      <c r="E34" s="141">
        <v>3066549</v>
      </c>
      <c r="F34" s="141">
        <v>1328026</v>
      </c>
      <c r="G34" s="141">
        <v>1143804</v>
      </c>
      <c r="H34" s="141">
        <v>184222</v>
      </c>
      <c r="I34" s="141">
        <v>0</v>
      </c>
      <c r="J34" s="141">
        <v>0</v>
      </c>
      <c r="K34" s="141">
        <v>0</v>
      </c>
      <c r="L34" s="141">
        <v>0</v>
      </c>
      <c r="M34" s="141">
        <v>0</v>
      </c>
      <c r="N34" s="141">
        <v>0</v>
      </c>
      <c r="O34" s="141">
        <v>0</v>
      </c>
      <c r="P34" s="141">
        <v>184222</v>
      </c>
    </row>
    <row r="35" spans="1:16" ht="12.75">
      <c r="A35" s="141">
        <v>10</v>
      </c>
      <c r="B35" s="141">
        <v>1999</v>
      </c>
      <c r="C35" s="141" t="s">
        <v>555</v>
      </c>
      <c r="D35" s="141">
        <v>0</v>
      </c>
      <c r="E35" s="141">
        <v>0</v>
      </c>
      <c r="F35" s="141">
        <v>0</v>
      </c>
      <c r="G35" s="141">
        <v>0</v>
      </c>
      <c r="H35" s="141">
        <v>0</v>
      </c>
      <c r="I35" s="141">
        <v>0</v>
      </c>
      <c r="J35" s="141">
        <v>0</v>
      </c>
      <c r="K35" s="141">
        <v>0</v>
      </c>
      <c r="L35" s="141">
        <v>0</v>
      </c>
      <c r="M35" s="141">
        <v>0</v>
      </c>
      <c r="N35" s="141">
        <v>0</v>
      </c>
      <c r="O35" s="141">
        <v>0</v>
      </c>
      <c r="P35" s="141">
        <v>0</v>
      </c>
    </row>
    <row r="36" spans="1:16" ht="12.75">
      <c r="A36" s="141">
        <v>10</v>
      </c>
      <c r="B36" s="141">
        <v>1999</v>
      </c>
      <c r="C36" s="141" t="s">
        <v>556</v>
      </c>
      <c r="D36" s="141">
        <v>359763</v>
      </c>
      <c r="E36" s="141">
        <v>2172922</v>
      </c>
      <c r="F36" s="141">
        <v>718393</v>
      </c>
      <c r="G36" s="141">
        <v>1229446</v>
      </c>
      <c r="H36" s="141">
        <v>-511053</v>
      </c>
      <c r="I36" s="141">
        <v>0</v>
      </c>
      <c r="J36" s="141">
        <v>0</v>
      </c>
      <c r="K36" s="141">
        <v>0</v>
      </c>
      <c r="L36" s="141">
        <v>0</v>
      </c>
      <c r="M36" s="141">
        <v>0</v>
      </c>
      <c r="N36" s="141">
        <v>0</v>
      </c>
      <c r="O36" s="141">
        <v>0</v>
      </c>
      <c r="P36" s="141">
        <v>-511053</v>
      </c>
    </row>
    <row r="37" spans="1:16" ht="12.75">
      <c r="A37" s="141">
        <v>10</v>
      </c>
      <c r="B37" s="141">
        <v>1999</v>
      </c>
      <c r="C37" s="141" t="s">
        <v>557</v>
      </c>
      <c r="D37" s="141">
        <v>21871</v>
      </c>
      <c r="E37" s="141">
        <v>115959</v>
      </c>
      <c r="F37" s="141">
        <v>81239</v>
      </c>
      <c r="G37" s="141">
        <v>44850</v>
      </c>
      <c r="H37" s="141">
        <v>36389</v>
      </c>
      <c r="I37" s="141">
        <v>0</v>
      </c>
      <c r="J37" s="141">
        <v>0</v>
      </c>
      <c r="K37" s="141">
        <v>0</v>
      </c>
      <c r="L37" s="141">
        <v>0</v>
      </c>
      <c r="M37" s="141">
        <v>0</v>
      </c>
      <c r="N37" s="141">
        <v>0</v>
      </c>
      <c r="O37" s="141">
        <v>0</v>
      </c>
      <c r="P37" s="141">
        <v>36389</v>
      </c>
    </row>
    <row r="38" spans="1:16" ht="12.75">
      <c r="A38" s="141">
        <v>10</v>
      </c>
      <c r="B38" s="141">
        <v>1999</v>
      </c>
      <c r="C38" s="141" t="s">
        <v>558</v>
      </c>
      <c r="D38" s="141">
        <v>73</v>
      </c>
      <c r="E38" s="141">
        <v>380</v>
      </c>
      <c r="F38" s="141">
        <v>637</v>
      </c>
      <c r="G38" s="141">
        <v>264</v>
      </c>
      <c r="H38" s="141">
        <v>373</v>
      </c>
      <c r="I38" s="141">
        <v>0</v>
      </c>
      <c r="J38" s="141">
        <v>0</v>
      </c>
      <c r="K38" s="141">
        <v>0</v>
      </c>
      <c r="L38" s="141">
        <v>0</v>
      </c>
      <c r="M38" s="141">
        <v>0</v>
      </c>
      <c r="N38" s="141">
        <v>0</v>
      </c>
      <c r="O38" s="141">
        <v>0</v>
      </c>
      <c r="P38" s="141">
        <v>373</v>
      </c>
    </row>
    <row r="39" spans="1:16" ht="12.75">
      <c r="A39" s="141">
        <v>10</v>
      </c>
      <c r="B39" s="141">
        <v>1999</v>
      </c>
      <c r="C39" s="141" t="s">
        <v>559</v>
      </c>
      <c r="D39" s="141">
        <v>236737</v>
      </c>
      <c r="E39" s="141">
        <v>1334749</v>
      </c>
      <c r="F39" s="141">
        <v>336539</v>
      </c>
      <c r="G39" s="141">
        <v>323593</v>
      </c>
      <c r="H39" s="141">
        <v>12946</v>
      </c>
      <c r="I39" s="141">
        <v>0</v>
      </c>
      <c r="J39" s="141">
        <v>0</v>
      </c>
      <c r="K39" s="141">
        <v>0</v>
      </c>
      <c r="L39" s="141">
        <v>0</v>
      </c>
      <c r="M39" s="141">
        <v>0</v>
      </c>
      <c r="N39" s="141">
        <v>0</v>
      </c>
      <c r="O39" s="141">
        <v>0</v>
      </c>
      <c r="P39" s="141">
        <v>12946</v>
      </c>
    </row>
    <row r="40" spans="1:16" ht="12.75">
      <c r="A40" s="141">
        <v>10</v>
      </c>
      <c r="B40" s="141">
        <v>1999</v>
      </c>
      <c r="C40" s="141" t="s">
        <v>560</v>
      </c>
      <c r="D40" s="141">
        <v>48469</v>
      </c>
      <c r="E40" s="141">
        <v>184202</v>
      </c>
      <c r="F40" s="141">
        <v>107810</v>
      </c>
      <c r="G40" s="141">
        <v>102975</v>
      </c>
      <c r="H40" s="141">
        <v>4835</v>
      </c>
      <c r="I40" s="141">
        <v>0</v>
      </c>
      <c r="J40" s="141">
        <v>0</v>
      </c>
      <c r="K40" s="141">
        <v>0</v>
      </c>
      <c r="L40" s="141">
        <v>0</v>
      </c>
      <c r="M40" s="141">
        <v>0</v>
      </c>
      <c r="N40" s="141">
        <v>0</v>
      </c>
      <c r="O40" s="141">
        <v>0</v>
      </c>
      <c r="P40" s="141">
        <v>4835</v>
      </c>
    </row>
    <row r="41" spans="1:16" ht="12.75">
      <c r="A41" s="141">
        <v>10</v>
      </c>
      <c r="B41" s="141">
        <v>1999</v>
      </c>
      <c r="C41" s="141" t="s">
        <v>561</v>
      </c>
      <c r="D41" s="141">
        <v>43979</v>
      </c>
      <c r="E41" s="141">
        <v>279770</v>
      </c>
      <c r="F41" s="141">
        <v>267283</v>
      </c>
      <c r="G41" s="141">
        <v>142758</v>
      </c>
      <c r="H41" s="141">
        <v>124525</v>
      </c>
      <c r="I41" s="141">
        <v>0</v>
      </c>
      <c r="J41" s="141">
        <v>0</v>
      </c>
      <c r="K41" s="141">
        <v>0</v>
      </c>
      <c r="L41" s="141">
        <v>0</v>
      </c>
      <c r="M41" s="141">
        <v>0</v>
      </c>
      <c r="N41" s="141">
        <v>0</v>
      </c>
      <c r="O41" s="141">
        <v>0</v>
      </c>
      <c r="P41" s="141">
        <v>124525</v>
      </c>
    </row>
    <row r="42" spans="1:16" ht="12.75">
      <c r="A42" s="141">
        <v>10</v>
      </c>
      <c r="B42" s="141">
        <v>1999</v>
      </c>
      <c r="C42" s="141" t="s">
        <v>562</v>
      </c>
      <c r="D42" s="141">
        <v>150805</v>
      </c>
      <c r="E42" s="141">
        <v>519245</v>
      </c>
      <c r="F42" s="141">
        <v>227471</v>
      </c>
      <c r="G42" s="141">
        <v>736674</v>
      </c>
      <c r="H42" s="141">
        <v>-509203</v>
      </c>
      <c r="I42" s="141">
        <v>0</v>
      </c>
      <c r="J42" s="141">
        <v>0</v>
      </c>
      <c r="K42" s="141">
        <v>0</v>
      </c>
      <c r="L42" s="141">
        <v>0</v>
      </c>
      <c r="M42" s="141">
        <v>0</v>
      </c>
      <c r="N42" s="141">
        <v>0</v>
      </c>
      <c r="O42" s="141">
        <v>0</v>
      </c>
      <c r="P42" s="141">
        <v>-509203</v>
      </c>
    </row>
    <row r="43" spans="1:16" ht="12.75">
      <c r="A43" s="141">
        <v>10</v>
      </c>
      <c r="B43" s="141">
        <v>1999</v>
      </c>
      <c r="C43" s="141" t="s">
        <v>563</v>
      </c>
      <c r="D43" s="141">
        <v>2402879</v>
      </c>
      <c r="E43" s="141">
        <v>12727120</v>
      </c>
      <c r="F43" s="141">
        <v>9830010</v>
      </c>
      <c r="G43" s="141">
        <v>6938763</v>
      </c>
      <c r="H43" s="141">
        <v>2891247</v>
      </c>
      <c r="I43" s="141">
        <v>504716</v>
      </c>
      <c r="J43" s="141">
        <v>1834947</v>
      </c>
      <c r="K43" s="141">
        <v>1009066</v>
      </c>
      <c r="L43" s="141">
        <v>2949483</v>
      </c>
      <c r="M43" s="141">
        <v>165862</v>
      </c>
      <c r="N43" s="141">
        <v>0</v>
      </c>
      <c r="O43" s="141">
        <v>165862</v>
      </c>
      <c r="P43" s="141">
        <v>4066175</v>
      </c>
    </row>
    <row r="44" spans="1:16" ht="12.75">
      <c r="A44" s="141">
        <v>10</v>
      </c>
      <c r="B44" s="141">
        <v>1999</v>
      </c>
      <c r="C44" s="141" t="s">
        <v>564</v>
      </c>
      <c r="D44" s="141">
        <v>5168</v>
      </c>
      <c r="E44" s="141">
        <v>19140</v>
      </c>
      <c r="F44" s="141">
        <v>30507</v>
      </c>
      <c r="G44" s="141">
        <v>10445</v>
      </c>
      <c r="H44" s="141">
        <v>20062</v>
      </c>
      <c r="I44" s="141">
        <v>0</v>
      </c>
      <c r="J44" s="141">
        <v>0</v>
      </c>
      <c r="K44" s="141">
        <v>0</v>
      </c>
      <c r="L44" s="141">
        <v>0</v>
      </c>
      <c r="M44" s="141">
        <v>0</v>
      </c>
      <c r="N44" s="141">
        <v>0</v>
      </c>
      <c r="O44" s="141">
        <v>0</v>
      </c>
      <c r="P44" s="141">
        <v>20062</v>
      </c>
    </row>
    <row r="45" spans="1:16" ht="12.75">
      <c r="A45" s="141">
        <v>10</v>
      </c>
      <c r="B45" s="141">
        <v>1999</v>
      </c>
      <c r="C45" s="141" t="s">
        <v>565</v>
      </c>
      <c r="D45" s="141">
        <v>929623</v>
      </c>
      <c r="E45" s="141">
        <v>3168206</v>
      </c>
      <c r="F45" s="141">
        <v>2153428</v>
      </c>
      <c r="G45" s="141">
        <v>2048839</v>
      </c>
      <c r="H45" s="141">
        <v>104589</v>
      </c>
      <c r="I45" s="141">
        <v>38167</v>
      </c>
      <c r="J45" s="141">
        <v>133246</v>
      </c>
      <c r="K45" s="141">
        <v>113218</v>
      </c>
      <c r="L45" s="141">
        <v>5200</v>
      </c>
      <c r="M45" s="141">
        <v>281</v>
      </c>
      <c r="N45" s="141">
        <v>0</v>
      </c>
      <c r="O45" s="141">
        <v>281</v>
      </c>
      <c r="P45" s="141">
        <v>218088</v>
      </c>
    </row>
    <row r="46" spans="1:16" ht="12.75">
      <c r="A46" s="141">
        <v>10</v>
      </c>
      <c r="B46" s="141">
        <v>1999</v>
      </c>
      <c r="C46" s="141" t="s">
        <v>566</v>
      </c>
      <c r="D46" s="141">
        <v>22432</v>
      </c>
      <c r="E46" s="141">
        <v>113883</v>
      </c>
      <c r="F46" s="141">
        <v>80393</v>
      </c>
      <c r="G46" s="141">
        <v>39999</v>
      </c>
      <c r="H46" s="141">
        <v>40394</v>
      </c>
      <c r="I46" s="141">
        <v>0</v>
      </c>
      <c r="J46" s="141">
        <v>0</v>
      </c>
      <c r="K46" s="141">
        <v>0</v>
      </c>
      <c r="L46" s="141">
        <v>0</v>
      </c>
      <c r="M46" s="141">
        <v>0</v>
      </c>
      <c r="N46" s="141">
        <v>0</v>
      </c>
      <c r="O46" s="141">
        <v>0</v>
      </c>
      <c r="P46" s="141">
        <v>40394</v>
      </c>
    </row>
    <row r="47" spans="1:16" ht="12.75">
      <c r="A47" s="141">
        <v>10</v>
      </c>
      <c r="B47" s="141">
        <v>1999</v>
      </c>
      <c r="C47" s="141" t="s">
        <v>567</v>
      </c>
      <c r="D47" s="141">
        <v>211329</v>
      </c>
      <c r="E47" s="141">
        <v>1275696</v>
      </c>
      <c r="F47" s="141">
        <v>468110</v>
      </c>
      <c r="G47" s="141">
        <v>416330</v>
      </c>
      <c r="H47" s="141">
        <v>51780</v>
      </c>
      <c r="I47" s="141">
        <v>114285</v>
      </c>
      <c r="J47" s="141">
        <v>230025</v>
      </c>
      <c r="K47" s="141">
        <v>94169</v>
      </c>
      <c r="L47" s="141">
        <v>1050439</v>
      </c>
      <c r="M47" s="141">
        <v>134869</v>
      </c>
      <c r="N47" s="141">
        <v>0</v>
      </c>
      <c r="O47" s="141">
        <v>134869</v>
      </c>
      <c r="P47" s="141">
        <v>280818</v>
      </c>
    </row>
    <row r="48" spans="1:16" ht="12.75">
      <c r="A48" s="141">
        <v>10</v>
      </c>
      <c r="B48" s="141">
        <v>1999</v>
      </c>
      <c r="C48" s="141" t="s">
        <v>568</v>
      </c>
      <c r="D48" s="141">
        <v>520837</v>
      </c>
      <c r="E48" s="141">
        <v>2601520</v>
      </c>
      <c r="F48" s="141">
        <v>1832097</v>
      </c>
      <c r="G48" s="141">
        <v>1097569</v>
      </c>
      <c r="H48" s="141">
        <v>734528</v>
      </c>
      <c r="I48" s="141">
        <v>586156</v>
      </c>
      <c r="J48" s="141">
        <v>1308794</v>
      </c>
      <c r="K48" s="141">
        <v>552075</v>
      </c>
      <c r="L48" s="141">
        <v>2616990</v>
      </c>
      <c r="M48" s="141">
        <v>185997</v>
      </c>
      <c r="N48" s="141">
        <v>0</v>
      </c>
      <c r="O48" s="141">
        <v>185997</v>
      </c>
      <c r="P48" s="141">
        <v>1472600</v>
      </c>
    </row>
    <row r="49" spans="1:16" ht="12.75">
      <c r="A49" s="141">
        <v>10</v>
      </c>
      <c r="B49" s="141">
        <v>1999</v>
      </c>
      <c r="C49" s="141" t="s">
        <v>569</v>
      </c>
      <c r="D49" s="141">
        <v>38231</v>
      </c>
      <c r="E49" s="141">
        <v>112091</v>
      </c>
      <c r="F49" s="141">
        <v>73488</v>
      </c>
      <c r="G49" s="141">
        <v>95018</v>
      </c>
      <c r="H49" s="141">
        <v>-21530</v>
      </c>
      <c r="I49" s="141">
        <v>0</v>
      </c>
      <c r="J49" s="141">
        <v>0</v>
      </c>
      <c r="K49" s="141">
        <v>0</v>
      </c>
      <c r="L49" s="141">
        <v>0</v>
      </c>
      <c r="M49" s="141">
        <v>0</v>
      </c>
      <c r="N49" s="141">
        <v>0</v>
      </c>
      <c r="O49" s="141">
        <v>0</v>
      </c>
      <c r="P49" s="141">
        <v>-21530</v>
      </c>
    </row>
    <row r="50" spans="1:16" ht="12.75">
      <c r="A50" s="141">
        <v>10</v>
      </c>
      <c r="B50" s="141">
        <v>1999</v>
      </c>
      <c r="C50" s="141" t="s">
        <v>570</v>
      </c>
      <c r="D50" s="141">
        <v>8568</v>
      </c>
      <c r="E50" s="141">
        <v>32557</v>
      </c>
      <c r="F50" s="141">
        <v>25785</v>
      </c>
      <c r="G50" s="141">
        <v>6292</v>
      </c>
      <c r="H50" s="141">
        <v>19493</v>
      </c>
      <c r="I50" s="141">
        <v>0</v>
      </c>
      <c r="J50" s="141">
        <v>0</v>
      </c>
      <c r="K50" s="141">
        <v>0</v>
      </c>
      <c r="L50" s="141">
        <v>0</v>
      </c>
      <c r="M50" s="141">
        <v>0</v>
      </c>
      <c r="N50" s="141">
        <v>0</v>
      </c>
      <c r="O50" s="141">
        <v>0</v>
      </c>
      <c r="P50" s="141">
        <v>19493</v>
      </c>
    </row>
    <row r="51" spans="1:16" ht="12.75">
      <c r="A51" s="141">
        <v>10</v>
      </c>
      <c r="B51" s="141">
        <v>1999</v>
      </c>
      <c r="C51" s="141" t="s">
        <v>571</v>
      </c>
      <c r="D51" s="141">
        <v>1221499</v>
      </c>
      <c r="E51" s="141">
        <v>6005501</v>
      </c>
      <c r="F51" s="141">
        <v>2924883</v>
      </c>
      <c r="G51" s="141">
        <v>3890929</v>
      </c>
      <c r="H51" s="141">
        <v>-966046</v>
      </c>
      <c r="I51" s="141">
        <v>121631</v>
      </c>
      <c r="J51" s="141">
        <v>460229</v>
      </c>
      <c r="K51" s="141">
        <v>252974</v>
      </c>
      <c r="L51" s="141">
        <v>239020</v>
      </c>
      <c r="M51" s="141">
        <v>57374</v>
      </c>
      <c r="N51" s="141">
        <v>0</v>
      </c>
      <c r="O51" s="141">
        <v>57374</v>
      </c>
      <c r="P51" s="141">
        <v>-655698</v>
      </c>
    </row>
    <row r="52" spans="1:16" ht="12.75">
      <c r="A52" s="141">
        <v>10</v>
      </c>
      <c r="B52" s="141">
        <v>1999</v>
      </c>
      <c r="C52" s="141" t="s">
        <v>572</v>
      </c>
      <c r="D52" s="141">
        <v>15476</v>
      </c>
      <c r="E52" s="141">
        <v>89546</v>
      </c>
      <c r="F52" s="141">
        <v>31334</v>
      </c>
      <c r="G52" s="141">
        <v>17771</v>
      </c>
      <c r="H52" s="141">
        <v>13563</v>
      </c>
      <c r="I52" s="141">
        <v>0</v>
      </c>
      <c r="J52" s="141">
        <v>0</v>
      </c>
      <c r="K52" s="141">
        <v>0</v>
      </c>
      <c r="L52" s="141">
        <v>0</v>
      </c>
      <c r="M52" s="141">
        <v>0</v>
      </c>
      <c r="N52" s="141">
        <v>0</v>
      </c>
      <c r="O52" s="141">
        <v>0</v>
      </c>
      <c r="P52" s="141">
        <v>13563</v>
      </c>
    </row>
    <row r="53" spans="1:16" ht="12.75">
      <c r="A53" s="141">
        <v>10</v>
      </c>
      <c r="B53" s="141">
        <v>1999</v>
      </c>
      <c r="C53" s="141" t="s">
        <v>573</v>
      </c>
      <c r="D53" s="141">
        <v>199083</v>
      </c>
      <c r="E53" s="141">
        <v>573333</v>
      </c>
      <c r="F53" s="141">
        <v>281519</v>
      </c>
      <c r="G53" s="141">
        <v>122736</v>
      </c>
      <c r="H53" s="141">
        <v>158783</v>
      </c>
      <c r="I53" s="141">
        <v>0</v>
      </c>
      <c r="J53" s="141">
        <v>0</v>
      </c>
      <c r="K53" s="141">
        <v>0</v>
      </c>
      <c r="L53" s="141">
        <v>0</v>
      </c>
      <c r="M53" s="141">
        <v>0</v>
      </c>
      <c r="N53" s="141">
        <v>0</v>
      </c>
      <c r="O53" s="141">
        <v>0</v>
      </c>
      <c r="P53" s="141">
        <v>158783</v>
      </c>
    </row>
    <row r="54" spans="1:16" ht="12.75">
      <c r="A54" s="141">
        <v>10</v>
      </c>
      <c r="B54" s="141">
        <v>1999</v>
      </c>
      <c r="C54" s="141" t="s">
        <v>574</v>
      </c>
      <c r="D54" s="141">
        <v>95354</v>
      </c>
      <c r="E54" s="141">
        <v>450230</v>
      </c>
      <c r="F54" s="141">
        <v>125347</v>
      </c>
      <c r="G54" s="141">
        <v>102032</v>
      </c>
      <c r="H54" s="141">
        <v>23315</v>
      </c>
      <c r="I54" s="141">
        <v>0</v>
      </c>
      <c r="J54" s="141">
        <v>0</v>
      </c>
      <c r="K54" s="141">
        <v>0</v>
      </c>
      <c r="L54" s="141">
        <v>0</v>
      </c>
      <c r="M54" s="141">
        <v>0</v>
      </c>
      <c r="N54" s="141">
        <v>0</v>
      </c>
      <c r="O54" s="141">
        <v>0</v>
      </c>
      <c r="P54" s="141">
        <v>23315</v>
      </c>
    </row>
    <row r="55" spans="1:16" ht="12.75">
      <c r="A55" s="141">
        <v>10</v>
      </c>
      <c r="B55" s="141">
        <v>1999</v>
      </c>
      <c r="C55" s="141" t="s">
        <v>575</v>
      </c>
      <c r="D55" s="141">
        <v>3218</v>
      </c>
      <c r="E55" s="141">
        <v>8733</v>
      </c>
      <c r="F55" s="141">
        <v>6698</v>
      </c>
      <c r="G55" s="141">
        <v>8770</v>
      </c>
      <c r="H55" s="141">
        <v>-2072</v>
      </c>
      <c r="I55" s="141">
        <v>0</v>
      </c>
      <c r="J55" s="141">
        <v>0</v>
      </c>
      <c r="K55" s="141">
        <v>0</v>
      </c>
      <c r="L55" s="141">
        <v>0</v>
      </c>
      <c r="M55" s="141">
        <v>0</v>
      </c>
      <c r="N55" s="141">
        <v>0</v>
      </c>
      <c r="O55" s="141">
        <v>0</v>
      </c>
      <c r="P55" s="141">
        <v>-2072</v>
      </c>
    </row>
    <row r="56" spans="1:16" ht="12.75">
      <c r="A56" s="141">
        <v>10</v>
      </c>
      <c r="B56" s="141">
        <v>1999</v>
      </c>
      <c r="C56" s="141" t="s">
        <v>576</v>
      </c>
      <c r="D56" s="141">
        <v>38608</v>
      </c>
      <c r="E56" s="141">
        <v>186123</v>
      </c>
      <c r="F56" s="141">
        <v>89876</v>
      </c>
      <c r="G56" s="141">
        <v>104861</v>
      </c>
      <c r="H56" s="141">
        <v>-14985</v>
      </c>
      <c r="I56" s="141">
        <v>0</v>
      </c>
      <c r="J56" s="141">
        <v>0</v>
      </c>
      <c r="K56" s="141">
        <v>0</v>
      </c>
      <c r="L56" s="141">
        <v>0</v>
      </c>
      <c r="M56" s="141">
        <v>0</v>
      </c>
      <c r="N56" s="141">
        <v>0</v>
      </c>
      <c r="O56" s="141">
        <v>0</v>
      </c>
      <c r="P56" s="141">
        <v>-14985</v>
      </c>
    </row>
    <row r="57" spans="1:16" ht="12.75">
      <c r="A57" s="141">
        <v>10</v>
      </c>
      <c r="B57" s="141">
        <v>1999</v>
      </c>
      <c r="C57" s="141" t="s">
        <v>577</v>
      </c>
      <c r="D57" s="141">
        <v>14025</v>
      </c>
      <c r="E57" s="141">
        <v>96983</v>
      </c>
      <c r="F57" s="141">
        <v>94492</v>
      </c>
      <c r="G57" s="141">
        <v>43487</v>
      </c>
      <c r="H57" s="141">
        <v>51005</v>
      </c>
      <c r="I57" s="141">
        <v>0</v>
      </c>
      <c r="J57" s="141">
        <v>0</v>
      </c>
      <c r="K57" s="141">
        <v>0</v>
      </c>
      <c r="L57" s="141">
        <v>98</v>
      </c>
      <c r="M57" s="141">
        <v>9</v>
      </c>
      <c r="N57" s="141">
        <v>0</v>
      </c>
      <c r="O57" s="141">
        <v>9</v>
      </c>
      <c r="P57" s="141">
        <v>51014</v>
      </c>
    </row>
    <row r="58" spans="1:16" ht="12.75">
      <c r="A58" s="141">
        <v>10</v>
      </c>
      <c r="B58" s="141">
        <v>1999</v>
      </c>
      <c r="C58" s="141" t="s">
        <v>578</v>
      </c>
      <c r="D58" s="141">
        <v>11880</v>
      </c>
      <c r="E58" s="141">
        <v>24655</v>
      </c>
      <c r="F58" s="141">
        <v>12193</v>
      </c>
      <c r="G58" s="141">
        <v>1071</v>
      </c>
      <c r="H58" s="141">
        <v>11122</v>
      </c>
      <c r="I58" s="141">
        <v>0</v>
      </c>
      <c r="J58" s="141">
        <v>0</v>
      </c>
      <c r="K58" s="141">
        <v>0</v>
      </c>
      <c r="L58" s="141">
        <v>0</v>
      </c>
      <c r="M58" s="141">
        <v>0</v>
      </c>
      <c r="N58" s="141">
        <v>0</v>
      </c>
      <c r="O58" s="141">
        <v>0</v>
      </c>
      <c r="P58" s="141">
        <v>11122</v>
      </c>
    </row>
    <row r="59" spans="1:16" ht="12.75">
      <c r="A59" s="141">
        <v>10</v>
      </c>
      <c r="B59" s="141">
        <v>1999</v>
      </c>
      <c r="C59" s="141" t="s">
        <v>579</v>
      </c>
      <c r="D59" s="141">
        <v>1521226</v>
      </c>
      <c r="E59" s="141">
        <v>5989467</v>
      </c>
      <c r="F59" s="141">
        <v>3784254</v>
      </c>
      <c r="G59" s="141">
        <v>5664476</v>
      </c>
      <c r="H59" s="141">
        <v>-1880222</v>
      </c>
      <c r="I59" s="141">
        <v>0</v>
      </c>
      <c r="J59" s="141">
        <v>0</v>
      </c>
      <c r="K59" s="141">
        <v>0</v>
      </c>
      <c r="L59" s="141">
        <v>0</v>
      </c>
      <c r="M59" s="141">
        <v>0</v>
      </c>
      <c r="N59" s="141">
        <v>0</v>
      </c>
      <c r="O59" s="141">
        <v>0</v>
      </c>
      <c r="P59" s="141">
        <v>-1880222</v>
      </c>
    </row>
    <row r="60" spans="1:16" ht="12.75">
      <c r="A60" s="141">
        <v>10</v>
      </c>
      <c r="B60" s="141">
        <v>1999</v>
      </c>
      <c r="C60" s="141" t="s">
        <v>580</v>
      </c>
      <c r="D60" s="141">
        <v>2641984</v>
      </c>
      <c r="E60" s="141">
        <v>6968713</v>
      </c>
      <c r="F60" s="141">
        <v>2588014</v>
      </c>
      <c r="G60" s="141">
        <v>1994782</v>
      </c>
      <c r="H60" s="141">
        <v>593232</v>
      </c>
      <c r="I60" s="141">
        <v>0</v>
      </c>
      <c r="J60" s="141">
        <v>0</v>
      </c>
      <c r="K60" s="141">
        <v>0</v>
      </c>
      <c r="L60" s="141">
        <v>0</v>
      </c>
      <c r="M60" s="141">
        <v>0</v>
      </c>
      <c r="N60" s="141">
        <v>0</v>
      </c>
      <c r="O60" s="141">
        <v>0</v>
      </c>
      <c r="P60" s="141">
        <v>593232</v>
      </c>
    </row>
    <row r="61" spans="1:16" ht="12.75">
      <c r="A61" s="141">
        <v>10</v>
      </c>
      <c r="B61" s="141">
        <v>1999</v>
      </c>
      <c r="C61" s="141" t="s">
        <v>581</v>
      </c>
      <c r="D61" s="141">
        <v>30218</v>
      </c>
      <c r="E61" s="141">
        <v>117415</v>
      </c>
      <c r="F61" s="141">
        <v>49007</v>
      </c>
      <c r="G61" s="141">
        <v>46302</v>
      </c>
      <c r="H61" s="141">
        <v>2705</v>
      </c>
      <c r="I61" s="141">
        <v>0</v>
      </c>
      <c r="J61" s="141">
        <v>0</v>
      </c>
      <c r="K61" s="141">
        <v>0</v>
      </c>
      <c r="L61" s="141">
        <v>0</v>
      </c>
      <c r="M61" s="141">
        <v>0</v>
      </c>
      <c r="N61" s="141">
        <v>0</v>
      </c>
      <c r="O61" s="141">
        <v>0</v>
      </c>
      <c r="P61" s="141">
        <v>2705</v>
      </c>
    </row>
    <row r="62" spans="1:16" ht="12.75">
      <c r="A62" s="141">
        <v>10</v>
      </c>
      <c r="B62" s="141">
        <v>1999</v>
      </c>
      <c r="C62" s="141" t="s">
        <v>582</v>
      </c>
      <c r="D62" s="141">
        <v>64565</v>
      </c>
      <c r="E62" s="141">
        <v>178207</v>
      </c>
      <c r="F62" s="141">
        <v>33243</v>
      </c>
      <c r="G62" s="141">
        <v>111615</v>
      </c>
      <c r="H62" s="141">
        <v>-78372</v>
      </c>
      <c r="I62" s="141">
        <v>0</v>
      </c>
      <c r="J62" s="141">
        <v>0</v>
      </c>
      <c r="K62" s="141">
        <v>0</v>
      </c>
      <c r="L62" s="141">
        <v>0</v>
      </c>
      <c r="M62" s="141">
        <v>0</v>
      </c>
      <c r="N62" s="141">
        <v>0</v>
      </c>
      <c r="O62" s="141">
        <v>0</v>
      </c>
      <c r="P62" s="141">
        <v>-78372</v>
      </c>
    </row>
    <row r="63" spans="1:16" ht="12.75">
      <c r="A63" s="141">
        <v>10</v>
      </c>
      <c r="B63" s="141">
        <v>1999</v>
      </c>
      <c r="C63" s="141" t="s">
        <v>583</v>
      </c>
      <c r="D63" s="141">
        <v>38159</v>
      </c>
      <c r="E63" s="141">
        <v>237883</v>
      </c>
      <c r="F63" s="141">
        <v>161128</v>
      </c>
      <c r="G63" s="141">
        <v>87550</v>
      </c>
      <c r="H63" s="141">
        <v>73578</v>
      </c>
      <c r="I63" s="141">
        <v>0</v>
      </c>
      <c r="J63" s="141">
        <v>0</v>
      </c>
      <c r="K63" s="141">
        <v>0</v>
      </c>
      <c r="L63" s="141">
        <v>0</v>
      </c>
      <c r="M63" s="141">
        <v>0</v>
      </c>
      <c r="N63" s="141">
        <v>0</v>
      </c>
      <c r="O63" s="141">
        <v>0</v>
      </c>
      <c r="P63" s="141">
        <v>73578</v>
      </c>
    </row>
    <row r="64" spans="1:16" ht="12.75">
      <c r="A64" s="141">
        <v>10</v>
      </c>
      <c r="B64" s="141">
        <v>1999</v>
      </c>
      <c r="C64" s="141" t="s">
        <v>584</v>
      </c>
      <c r="D64" s="141">
        <v>3524059</v>
      </c>
      <c r="E64" s="141">
        <v>20725852</v>
      </c>
      <c r="F64" s="141">
        <v>12103646</v>
      </c>
      <c r="G64" s="141">
        <v>15889672</v>
      </c>
      <c r="H64" s="141">
        <v>-3786026</v>
      </c>
      <c r="I64" s="141">
        <v>352542</v>
      </c>
      <c r="J64" s="141">
        <v>1183099</v>
      </c>
      <c r="K64" s="141">
        <v>694501</v>
      </c>
      <c r="L64" s="141">
        <v>1169724</v>
      </c>
      <c r="M64" s="141">
        <v>68331</v>
      </c>
      <c r="N64" s="141">
        <v>0</v>
      </c>
      <c r="O64" s="141">
        <v>68331</v>
      </c>
      <c r="P64" s="141">
        <v>-3023194</v>
      </c>
    </row>
    <row r="65" spans="1:16" ht="12.75">
      <c r="A65" s="141">
        <v>10</v>
      </c>
      <c r="B65" s="141">
        <v>1999</v>
      </c>
      <c r="C65" s="141" t="s">
        <v>585</v>
      </c>
      <c r="D65" s="141">
        <v>5659</v>
      </c>
      <c r="E65" s="141">
        <v>27334</v>
      </c>
      <c r="F65" s="141">
        <v>17309</v>
      </c>
      <c r="G65" s="141">
        <v>6230</v>
      </c>
      <c r="H65" s="141">
        <v>11079</v>
      </c>
      <c r="I65" s="141">
        <v>0</v>
      </c>
      <c r="J65" s="141">
        <v>0</v>
      </c>
      <c r="K65" s="141">
        <v>0</v>
      </c>
      <c r="L65" s="141">
        <v>0</v>
      </c>
      <c r="M65" s="141">
        <v>0</v>
      </c>
      <c r="N65" s="141">
        <v>0</v>
      </c>
      <c r="O65" s="141">
        <v>0</v>
      </c>
      <c r="P65" s="141">
        <v>11079</v>
      </c>
    </row>
    <row r="66" spans="1:16" ht="12.75">
      <c r="A66" s="141">
        <v>10</v>
      </c>
      <c r="B66" s="141">
        <v>1999</v>
      </c>
      <c r="C66" s="141" t="s">
        <v>586</v>
      </c>
      <c r="D66" s="141">
        <v>129958</v>
      </c>
      <c r="E66" s="141">
        <v>598725</v>
      </c>
      <c r="F66" s="141">
        <v>306314</v>
      </c>
      <c r="G66" s="141">
        <v>275775</v>
      </c>
      <c r="H66" s="141">
        <v>30539</v>
      </c>
      <c r="I66" s="141">
        <v>0</v>
      </c>
      <c r="J66" s="141">
        <v>0</v>
      </c>
      <c r="K66" s="141">
        <v>0</v>
      </c>
      <c r="L66" s="141">
        <v>0</v>
      </c>
      <c r="M66" s="141">
        <v>0</v>
      </c>
      <c r="N66" s="141">
        <v>0</v>
      </c>
      <c r="O66" s="141">
        <v>0</v>
      </c>
      <c r="P66" s="141">
        <v>30539</v>
      </c>
    </row>
    <row r="67" spans="1:16" ht="12.75">
      <c r="A67" s="141">
        <v>10</v>
      </c>
      <c r="B67" s="141">
        <v>1999</v>
      </c>
      <c r="C67" s="141" t="s">
        <v>587</v>
      </c>
      <c r="D67" s="141">
        <v>413</v>
      </c>
      <c r="E67" s="141">
        <v>2465</v>
      </c>
      <c r="F67" s="141">
        <v>1465</v>
      </c>
      <c r="G67" s="141">
        <v>1049</v>
      </c>
      <c r="H67" s="141">
        <v>416</v>
      </c>
      <c r="I67" s="141">
        <v>0</v>
      </c>
      <c r="J67" s="141">
        <v>0</v>
      </c>
      <c r="K67" s="141">
        <v>0</v>
      </c>
      <c r="L67" s="141">
        <v>0</v>
      </c>
      <c r="M67" s="141">
        <v>0</v>
      </c>
      <c r="N67" s="141">
        <v>0</v>
      </c>
      <c r="O67" s="141">
        <v>0</v>
      </c>
      <c r="P67" s="141">
        <v>416</v>
      </c>
    </row>
    <row r="68" spans="1:16" ht="12.75">
      <c r="A68" s="141">
        <v>10</v>
      </c>
      <c r="B68" s="141">
        <v>1999</v>
      </c>
      <c r="C68" s="141" t="s">
        <v>588</v>
      </c>
      <c r="D68" s="141">
        <v>14680</v>
      </c>
      <c r="E68" s="141">
        <v>58735</v>
      </c>
      <c r="F68" s="141">
        <v>97186</v>
      </c>
      <c r="G68" s="141">
        <v>40091</v>
      </c>
      <c r="H68" s="141">
        <v>57095</v>
      </c>
      <c r="I68" s="141">
        <v>0</v>
      </c>
      <c r="J68" s="141">
        <v>0</v>
      </c>
      <c r="K68" s="141">
        <v>0</v>
      </c>
      <c r="L68" s="141">
        <v>0</v>
      </c>
      <c r="M68" s="141">
        <v>0</v>
      </c>
      <c r="N68" s="141">
        <v>0</v>
      </c>
      <c r="O68" s="141">
        <v>0</v>
      </c>
      <c r="P68" s="141">
        <v>57095</v>
      </c>
    </row>
    <row r="69" spans="1:16" ht="12.75">
      <c r="A69" s="141">
        <v>10</v>
      </c>
      <c r="B69" s="141">
        <v>1999</v>
      </c>
      <c r="C69" s="141" t="s">
        <v>589</v>
      </c>
      <c r="D69" s="141">
        <v>1062612</v>
      </c>
      <c r="E69" s="141">
        <v>6595356</v>
      </c>
      <c r="F69" s="141">
        <v>3077763</v>
      </c>
      <c r="G69" s="141">
        <v>3021097</v>
      </c>
      <c r="H69" s="141">
        <v>56666</v>
      </c>
      <c r="I69" s="141">
        <v>0</v>
      </c>
      <c r="J69" s="141">
        <v>0</v>
      </c>
      <c r="K69" s="141">
        <v>0</v>
      </c>
      <c r="L69" s="141">
        <v>0</v>
      </c>
      <c r="M69" s="141">
        <v>0</v>
      </c>
      <c r="N69" s="141">
        <v>0</v>
      </c>
      <c r="O69" s="141">
        <v>0</v>
      </c>
      <c r="P69" s="141">
        <v>56666</v>
      </c>
    </row>
    <row r="70" spans="1:16" ht="12.75">
      <c r="A70" s="141">
        <v>10</v>
      </c>
      <c r="B70" s="141">
        <v>1999</v>
      </c>
      <c r="C70" s="141" t="s">
        <v>590</v>
      </c>
      <c r="D70" s="141">
        <v>0</v>
      </c>
      <c r="E70" s="141">
        <v>0</v>
      </c>
      <c r="F70" s="141">
        <v>0</v>
      </c>
      <c r="G70" s="141">
        <v>0</v>
      </c>
      <c r="H70" s="141">
        <v>0</v>
      </c>
      <c r="I70" s="141">
        <v>0</v>
      </c>
      <c r="J70" s="141">
        <v>0</v>
      </c>
      <c r="K70" s="141">
        <v>0</v>
      </c>
      <c r="L70" s="141">
        <v>0</v>
      </c>
      <c r="M70" s="141">
        <v>0</v>
      </c>
      <c r="N70" s="141">
        <v>0</v>
      </c>
      <c r="O70" s="141">
        <v>0</v>
      </c>
      <c r="P70" s="141">
        <v>0</v>
      </c>
    </row>
    <row r="71" spans="1:16" ht="12.75">
      <c r="A71" s="141">
        <v>10</v>
      </c>
      <c r="B71" s="141">
        <v>1999</v>
      </c>
      <c r="C71" s="141" t="s">
        <v>591</v>
      </c>
      <c r="D71" s="141">
        <v>6908</v>
      </c>
      <c r="E71" s="141">
        <v>28387</v>
      </c>
      <c r="F71" s="141">
        <v>31288</v>
      </c>
      <c r="G71" s="141">
        <v>26592</v>
      </c>
      <c r="H71" s="141">
        <v>4696</v>
      </c>
      <c r="I71" s="141">
        <v>0</v>
      </c>
      <c r="J71" s="141">
        <v>0</v>
      </c>
      <c r="K71" s="141">
        <v>0</v>
      </c>
      <c r="L71" s="141">
        <v>0</v>
      </c>
      <c r="M71" s="141">
        <v>0</v>
      </c>
      <c r="N71" s="141">
        <v>0</v>
      </c>
      <c r="O71" s="141">
        <v>0</v>
      </c>
      <c r="P71" s="141">
        <v>4696</v>
      </c>
    </row>
    <row r="72" spans="1:16" ht="12.75">
      <c r="A72" s="141">
        <v>10</v>
      </c>
      <c r="B72" s="141">
        <v>1999</v>
      </c>
      <c r="C72" s="141" t="s">
        <v>592</v>
      </c>
      <c r="D72" s="141">
        <v>17493</v>
      </c>
      <c r="E72" s="141">
        <v>52130</v>
      </c>
      <c r="F72" s="141">
        <v>53132</v>
      </c>
      <c r="G72" s="141">
        <v>65037</v>
      </c>
      <c r="H72" s="141">
        <v>-11905</v>
      </c>
      <c r="I72" s="141">
        <v>0</v>
      </c>
      <c r="J72" s="141">
        <v>0</v>
      </c>
      <c r="K72" s="141">
        <v>0</v>
      </c>
      <c r="L72" s="141">
        <v>193568</v>
      </c>
      <c r="M72" s="141">
        <v>34849</v>
      </c>
      <c r="N72" s="141">
        <v>0</v>
      </c>
      <c r="O72" s="141">
        <v>34849</v>
      </c>
      <c r="P72" s="141">
        <v>22944</v>
      </c>
    </row>
    <row r="73" spans="1:16" ht="12.75">
      <c r="A73" s="141">
        <v>10</v>
      </c>
      <c r="B73" s="141">
        <v>1999</v>
      </c>
      <c r="C73" s="141" t="s">
        <v>593</v>
      </c>
      <c r="D73" s="141">
        <v>13553991</v>
      </c>
      <c r="E73" s="141">
        <v>44606282</v>
      </c>
      <c r="F73" s="141">
        <v>14582642</v>
      </c>
      <c r="G73" s="141">
        <v>15455249</v>
      </c>
      <c r="H73" s="141">
        <v>-872607</v>
      </c>
      <c r="I73" s="141">
        <v>2706343</v>
      </c>
      <c r="J73" s="141">
        <v>9653727</v>
      </c>
      <c r="K73" s="141">
        <v>3384843</v>
      </c>
      <c r="L73" s="141">
        <v>200202</v>
      </c>
      <c r="M73" s="141">
        <v>43534</v>
      </c>
      <c r="N73" s="141">
        <v>0</v>
      </c>
      <c r="O73" s="141">
        <v>43534</v>
      </c>
      <c r="P73" s="141">
        <v>2555770</v>
      </c>
    </row>
    <row r="74" spans="1:16" ht="12.75">
      <c r="A74" s="141">
        <v>10</v>
      </c>
      <c r="B74" s="141">
        <v>1999</v>
      </c>
      <c r="C74" s="141" t="s">
        <v>594</v>
      </c>
      <c r="D74" s="141">
        <v>5582</v>
      </c>
      <c r="E74" s="141">
        <v>24671</v>
      </c>
      <c r="F74" s="141">
        <v>10313</v>
      </c>
      <c r="G74" s="141">
        <v>6080</v>
      </c>
      <c r="H74" s="141">
        <v>4233</v>
      </c>
      <c r="I74" s="141">
        <v>0</v>
      </c>
      <c r="J74" s="141">
        <v>0</v>
      </c>
      <c r="K74" s="141">
        <v>0</v>
      </c>
      <c r="L74" s="141">
        <v>0</v>
      </c>
      <c r="M74" s="141">
        <v>0</v>
      </c>
      <c r="N74" s="141">
        <v>0</v>
      </c>
      <c r="O74" s="141">
        <v>0</v>
      </c>
      <c r="P74" s="141">
        <v>4233</v>
      </c>
    </row>
    <row r="75" spans="1:16" ht="12.75">
      <c r="A75" s="141">
        <v>10</v>
      </c>
      <c r="B75" s="141">
        <v>1999</v>
      </c>
      <c r="C75" s="141" t="s">
        <v>595</v>
      </c>
      <c r="D75" s="141">
        <v>424</v>
      </c>
      <c r="E75" s="141">
        <v>1629</v>
      </c>
      <c r="F75" s="141">
        <v>338</v>
      </c>
      <c r="G75" s="141">
        <v>233</v>
      </c>
      <c r="H75" s="141">
        <v>105</v>
      </c>
      <c r="I75" s="141">
        <v>0</v>
      </c>
      <c r="J75" s="141">
        <v>0</v>
      </c>
      <c r="K75" s="141">
        <v>0</v>
      </c>
      <c r="L75" s="141">
        <v>0</v>
      </c>
      <c r="M75" s="141">
        <v>0</v>
      </c>
      <c r="N75" s="141">
        <v>0</v>
      </c>
      <c r="O75" s="141">
        <v>0</v>
      </c>
      <c r="P75" s="141">
        <v>105</v>
      </c>
    </row>
    <row r="76" spans="1:16" ht="12.75">
      <c r="A76" s="141">
        <v>10</v>
      </c>
      <c r="B76" s="141">
        <v>1999</v>
      </c>
      <c r="C76" s="141" t="s">
        <v>596</v>
      </c>
      <c r="D76" s="141">
        <v>184070</v>
      </c>
      <c r="E76" s="141">
        <v>835180</v>
      </c>
      <c r="F76" s="141">
        <v>474164</v>
      </c>
      <c r="G76" s="141">
        <v>321762</v>
      </c>
      <c r="H76" s="141">
        <v>152402</v>
      </c>
      <c r="I76" s="141">
        <v>0</v>
      </c>
      <c r="J76" s="141">
        <v>0</v>
      </c>
      <c r="K76" s="141">
        <v>0</v>
      </c>
      <c r="L76" s="141">
        <v>0</v>
      </c>
      <c r="M76" s="141">
        <v>0</v>
      </c>
      <c r="N76" s="141">
        <v>0</v>
      </c>
      <c r="O76" s="141">
        <v>0</v>
      </c>
      <c r="P76" s="141">
        <v>152402</v>
      </c>
    </row>
    <row r="77" spans="1:16" ht="12.75">
      <c r="A77" s="141">
        <v>10</v>
      </c>
      <c r="B77" s="141">
        <v>1999</v>
      </c>
      <c r="C77" s="141" t="s">
        <v>597</v>
      </c>
      <c r="D77" s="141">
        <v>98995</v>
      </c>
      <c r="E77" s="141">
        <v>488313</v>
      </c>
      <c r="F77" s="141">
        <v>344814</v>
      </c>
      <c r="G77" s="141">
        <v>291483</v>
      </c>
      <c r="H77" s="141">
        <v>53331</v>
      </c>
      <c r="I77" s="141">
        <v>0</v>
      </c>
      <c r="J77" s="141">
        <v>0</v>
      </c>
      <c r="K77" s="141">
        <v>0</v>
      </c>
      <c r="L77" s="141">
        <v>0</v>
      </c>
      <c r="M77" s="141">
        <v>0</v>
      </c>
      <c r="N77" s="141">
        <v>0</v>
      </c>
      <c r="O77" s="141">
        <v>0</v>
      </c>
      <c r="P77" s="141">
        <v>53331</v>
      </c>
    </row>
    <row r="78" spans="1:16" ht="12.75">
      <c r="A78" s="141">
        <v>10</v>
      </c>
      <c r="B78" s="141">
        <v>1999</v>
      </c>
      <c r="C78" s="141" t="s">
        <v>500</v>
      </c>
      <c r="D78" s="141">
        <v>163483</v>
      </c>
      <c r="E78" s="141">
        <v>863486</v>
      </c>
      <c r="F78" s="141">
        <v>560867</v>
      </c>
      <c r="G78" s="141">
        <v>381065</v>
      </c>
      <c r="H78" s="141">
        <v>179802</v>
      </c>
      <c r="I78" s="141">
        <v>68756</v>
      </c>
      <c r="J78" s="141">
        <v>309400</v>
      </c>
      <c r="K78" s="141">
        <v>147425</v>
      </c>
      <c r="L78" s="141">
        <v>2832</v>
      </c>
      <c r="M78" s="141">
        <v>385</v>
      </c>
      <c r="N78" s="141">
        <v>0</v>
      </c>
      <c r="O78" s="141">
        <v>385</v>
      </c>
      <c r="P78" s="141">
        <v>327612</v>
      </c>
    </row>
    <row r="79" spans="1:16" ht="12.75">
      <c r="A79" s="141">
        <v>10</v>
      </c>
      <c r="B79" s="141">
        <v>1999</v>
      </c>
      <c r="C79" s="141" t="s">
        <v>501</v>
      </c>
      <c r="D79" s="141">
        <v>21311</v>
      </c>
      <c r="E79" s="141">
        <v>106252</v>
      </c>
      <c r="F79" s="141">
        <v>90493</v>
      </c>
      <c r="G79" s="141">
        <v>56725</v>
      </c>
      <c r="H79" s="141">
        <v>33768</v>
      </c>
      <c r="I79" s="141">
        <v>0</v>
      </c>
      <c r="J79" s="141">
        <v>0</v>
      </c>
      <c r="K79" s="141">
        <v>0</v>
      </c>
      <c r="L79" s="141">
        <v>0</v>
      </c>
      <c r="M79" s="141">
        <v>0</v>
      </c>
      <c r="N79" s="141">
        <v>0</v>
      </c>
      <c r="O79" s="141">
        <v>0</v>
      </c>
      <c r="P79" s="141">
        <v>33768</v>
      </c>
    </row>
    <row r="80" spans="1:16" ht="12.75">
      <c r="A80" s="141">
        <v>10</v>
      </c>
      <c r="B80" s="141">
        <v>1999</v>
      </c>
      <c r="C80" s="141" t="s">
        <v>502</v>
      </c>
      <c r="D80" s="141">
        <v>0</v>
      </c>
      <c r="E80" s="141">
        <v>0</v>
      </c>
      <c r="F80" s="141">
        <v>0</v>
      </c>
      <c r="G80" s="141">
        <v>0</v>
      </c>
      <c r="H80" s="141">
        <v>0</v>
      </c>
      <c r="I80" s="141">
        <v>0</v>
      </c>
      <c r="J80" s="141">
        <v>0</v>
      </c>
      <c r="K80" s="141">
        <v>0</v>
      </c>
      <c r="L80" s="141">
        <v>0</v>
      </c>
      <c r="M80" s="141">
        <v>0</v>
      </c>
      <c r="N80" s="141">
        <v>0</v>
      </c>
      <c r="O80" s="141">
        <v>0</v>
      </c>
      <c r="P80" s="141">
        <v>0</v>
      </c>
    </row>
    <row r="81" spans="1:16" ht="12.75">
      <c r="A81" s="141">
        <v>10</v>
      </c>
      <c r="B81" s="141">
        <v>1999</v>
      </c>
      <c r="C81" s="141" t="s">
        <v>503</v>
      </c>
      <c r="D81" s="141">
        <v>92686</v>
      </c>
      <c r="E81" s="141">
        <v>389485</v>
      </c>
      <c r="F81" s="141">
        <v>179916</v>
      </c>
      <c r="G81" s="141">
        <v>169250</v>
      </c>
      <c r="H81" s="141">
        <v>10666</v>
      </c>
      <c r="I81" s="141">
        <v>75</v>
      </c>
      <c r="J81" s="141">
        <v>367</v>
      </c>
      <c r="K81" s="141">
        <v>164</v>
      </c>
      <c r="L81" s="141">
        <v>145318</v>
      </c>
      <c r="M81" s="141">
        <v>8968</v>
      </c>
      <c r="N81" s="141">
        <v>0</v>
      </c>
      <c r="O81" s="141">
        <v>8968</v>
      </c>
      <c r="P81" s="141">
        <v>19798</v>
      </c>
    </row>
    <row r="82" spans="1:16" ht="12.75">
      <c r="A82" s="141">
        <v>10</v>
      </c>
      <c r="B82" s="141">
        <v>1999</v>
      </c>
      <c r="C82" s="141" t="s">
        <v>504</v>
      </c>
      <c r="D82" s="141">
        <v>236098</v>
      </c>
      <c r="E82" s="141">
        <v>1054161</v>
      </c>
      <c r="F82" s="141">
        <v>408380</v>
      </c>
      <c r="G82" s="141">
        <v>728527</v>
      </c>
      <c r="H82" s="141">
        <v>-320147</v>
      </c>
      <c r="I82" s="141">
        <v>0</v>
      </c>
      <c r="J82" s="141">
        <v>0</v>
      </c>
      <c r="K82" s="141">
        <v>0</v>
      </c>
      <c r="L82" s="141">
        <v>0</v>
      </c>
      <c r="M82" s="141">
        <v>0</v>
      </c>
      <c r="N82" s="141">
        <v>0</v>
      </c>
      <c r="O82" s="141">
        <v>0</v>
      </c>
      <c r="P82" s="141">
        <v>-320147</v>
      </c>
    </row>
    <row r="83" spans="1:16" ht="12.75">
      <c r="A83" s="141">
        <v>10</v>
      </c>
      <c r="B83" s="141">
        <v>1999</v>
      </c>
      <c r="C83" s="141" t="s">
        <v>505</v>
      </c>
      <c r="D83" s="141">
        <v>173792</v>
      </c>
      <c r="E83" s="141">
        <v>772836</v>
      </c>
      <c r="F83" s="141">
        <v>525815</v>
      </c>
      <c r="G83" s="141">
        <v>284447</v>
      </c>
      <c r="H83" s="141">
        <v>241368</v>
      </c>
      <c r="I83" s="141">
        <v>86830</v>
      </c>
      <c r="J83" s="141">
        <v>344716</v>
      </c>
      <c r="K83" s="141">
        <v>124271</v>
      </c>
      <c r="L83" s="141">
        <v>167576</v>
      </c>
      <c r="M83" s="141">
        <v>22860</v>
      </c>
      <c r="N83" s="141">
        <v>0</v>
      </c>
      <c r="O83" s="141">
        <v>22860</v>
      </c>
      <c r="P83" s="141">
        <v>388499</v>
      </c>
    </row>
    <row r="84" spans="1:16" ht="12.75">
      <c r="A84" s="141">
        <v>12</v>
      </c>
      <c r="B84" s="141">
        <v>1999</v>
      </c>
      <c r="C84" s="141" t="s">
        <v>506</v>
      </c>
      <c r="D84" s="141">
        <v>32629720</v>
      </c>
      <c r="E84" s="141">
        <v>133700336</v>
      </c>
      <c r="F84" s="141">
        <v>62962421</v>
      </c>
      <c r="G84" s="141">
        <v>65719672</v>
      </c>
      <c r="H84" s="141">
        <v>-2757251</v>
      </c>
      <c r="I84" s="141">
        <v>4636139</v>
      </c>
      <c r="J84" s="141">
        <v>15713422</v>
      </c>
      <c r="K84" s="141">
        <v>6449920</v>
      </c>
      <c r="L84" s="141">
        <v>8764616</v>
      </c>
      <c r="M84" s="141">
        <v>724803</v>
      </c>
      <c r="N84" s="141">
        <v>0</v>
      </c>
      <c r="O84" s="141">
        <v>724803</v>
      </c>
      <c r="P84" s="141">
        <v>4417472</v>
      </c>
    </row>
    <row r="85" spans="1:16" ht="12.75">
      <c r="A85" s="141">
        <v>10</v>
      </c>
      <c r="B85" s="141">
        <v>1999</v>
      </c>
      <c r="C85" s="141" t="s">
        <v>507</v>
      </c>
      <c r="D85" s="141">
        <v>438511</v>
      </c>
      <c r="E85" s="141">
        <v>1760337</v>
      </c>
      <c r="F85" s="141">
        <v>1322717</v>
      </c>
      <c r="G85" s="141">
        <v>1007888</v>
      </c>
      <c r="H85" s="141">
        <v>314829</v>
      </c>
      <c r="I85" s="141">
        <v>174561</v>
      </c>
      <c r="J85" s="141">
        <v>816624</v>
      </c>
      <c r="K85" s="141">
        <v>458504</v>
      </c>
      <c r="L85" s="141">
        <v>142730</v>
      </c>
      <c r="M85" s="141">
        <v>12518</v>
      </c>
      <c r="N85" s="141">
        <v>0</v>
      </c>
      <c r="O85" s="141">
        <v>12518</v>
      </c>
      <c r="P85" s="141">
        <v>785851</v>
      </c>
    </row>
    <row r="86" spans="1:16" ht="12.75">
      <c r="A86" s="141">
        <v>10</v>
      </c>
      <c r="B86" s="141">
        <v>1999</v>
      </c>
      <c r="C86" s="141" t="s">
        <v>508</v>
      </c>
      <c r="D86" s="141">
        <v>938548</v>
      </c>
      <c r="E86" s="141">
        <v>8290185</v>
      </c>
      <c r="F86" s="141">
        <v>6023183</v>
      </c>
      <c r="G86" s="141">
        <v>6640491</v>
      </c>
      <c r="H86" s="141">
        <v>-617308</v>
      </c>
      <c r="I86" s="141">
        <v>319984</v>
      </c>
      <c r="J86" s="141">
        <v>1550691</v>
      </c>
      <c r="K86" s="141">
        <v>1441886</v>
      </c>
      <c r="L86" s="141">
        <v>1305567</v>
      </c>
      <c r="M86" s="141">
        <v>155099</v>
      </c>
      <c r="N86" s="141">
        <v>0</v>
      </c>
      <c r="O86" s="141">
        <v>155099</v>
      </c>
      <c r="P86" s="141">
        <v>979677</v>
      </c>
    </row>
    <row r="87" spans="1:16" ht="12.75">
      <c r="A87" s="141">
        <v>10</v>
      </c>
      <c r="B87" s="141">
        <v>1999</v>
      </c>
      <c r="C87" s="141" t="s">
        <v>509</v>
      </c>
      <c r="D87" s="141">
        <v>116406</v>
      </c>
      <c r="E87" s="141">
        <v>1293710</v>
      </c>
      <c r="F87" s="141">
        <v>971890</v>
      </c>
      <c r="G87" s="141">
        <v>1038430</v>
      </c>
      <c r="H87" s="141">
        <v>-66540</v>
      </c>
      <c r="I87" s="141">
        <v>24802</v>
      </c>
      <c r="J87" s="141">
        <v>359627</v>
      </c>
      <c r="K87" s="141">
        <v>359575</v>
      </c>
      <c r="L87" s="141">
        <v>920336</v>
      </c>
      <c r="M87" s="141">
        <v>234580</v>
      </c>
      <c r="N87" s="141">
        <v>0</v>
      </c>
      <c r="O87" s="141">
        <v>234580</v>
      </c>
      <c r="P87" s="141">
        <v>527615</v>
      </c>
    </row>
    <row r="88" spans="1:16" ht="12.75">
      <c r="A88" s="141">
        <v>10</v>
      </c>
      <c r="B88" s="141">
        <v>1999</v>
      </c>
      <c r="C88" s="141" t="s">
        <v>510</v>
      </c>
      <c r="D88" s="141">
        <v>10855610</v>
      </c>
      <c r="E88" s="141">
        <v>61602338</v>
      </c>
      <c r="F88" s="141">
        <v>20934135</v>
      </c>
      <c r="G88" s="141">
        <v>8103133</v>
      </c>
      <c r="H88" s="141">
        <v>12831002</v>
      </c>
      <c r="I88" s="141">
        <v>13686605</v>
      </c>
      <c r="J88" s="141">
        <v>75042330</v>
      </c>
      <c r="K88" s="141">
        <v>4949326</v>
      </c>
      <c r="L88" s="141">
        <v>514147</v>
      </c>
      <c r="M88" s="141">
        <v>35513</v>
      </c>
      <c r="N88" s="141">
        <v>0</v>
      </c>
      <c r="O88" s="141">
        <v>35513</v>
      </c>
      <c r="P88" s="141">
        <v>17815841</v>
      </c>
    </row>
    <row r="89" spans="1:16" ht="12.75">
      <c r="A89" s="141">
        <v>10</v>
      </c>
      <c r="B89" s="141">
        <v>1999</v>
      </c>
      <c r="C89" s="141" t="s">
        <v>511</v>
      </c>
      <c r="D89" s="141">
        <v>672617</v>
      </c>
      <c r="E89" s="141">
        <v>3998897</v>
      </c>
      <c r="F89" s="141">
        <v>2770868</v>
      </c>
      <c r="G89" s="141">
        <v>2278909</v>
      </c>
      <c r="H89" s="141">
        <v>491959</v>
      </c>
      <c r="I89" s="141">
        <v>570892</v>
      </c>
      <c r="J89" s="141">
        <v>2052874</v>
      </c>
      <c r="K89" s="141">
        <v>1120355</v>
      </c>
      <c r="L89" s="141">
        <v>4266968</v>
      </c>
      <c r="M89" s="141">
        <v>255839</v>
      </c>
      <c r="N89" s="141">
        <v>0</v>
      </c>
      <c r="O89" s="141">
        <v>255839</v>
      </c>
      <c r="P89" s="141">
        <v>1868153</v>
      </c>
    </row>
    <row r="90" spans="1:16" ht="12.75">
      <c r="A90" s="141">
        <v>10</v>
      </c>
      <c r="B90" s="141">
        <v>1999</v>
      </c>
      <c r="C90" s="141" t="s">
        <v>512</v>
      </c>
      <c r="D90" s="141">
        <v>2096078</v>
      </c>
      <c r="E90" s="141">
        <v>16598559</v>
      </c>
      <c r="F90" s="141">
        <v>12471342</v>
      </c>
      <c r="G90" s="141">
        <v>11616272</v>
      </c>
      <c r="H90" s="141">
        <v>855070</v>
      </c>
      <c r="I90" s="141">
        <v>384078</v>
      </c>
      <c r="J90" s="141">
        <v>1309972</v>
      </c>
      <c r="K90" s="141">
        <v>196299</v>
      </c>
      <c r="L90" s="141">
        <v>481975</v>
      </c>
      <c r="M90" s="141">
        <v>87606</v>
      </c>
      <c r="N90" s="141">
        <v>0</v>
      </c>
      <c r="O90" s="141">
        <v>87606</v>
      </c>
      <c r="P90" s="141">
        <v>1138975</v>
      </c>
    </row>
    <row r="91" spans="1:16" ht="12.75">
      <c r="A91" s="141">
        <v>10</v>
      </c>
      <c r="B91" s="141">
        <v>1999</v>
      </c>
      <c r="C91" s="141" t="s">
        <v>513</v>
      </c>
      <c r="D91" s="141">
        <v>520458</v>
      </c>
      <c r="E91" s="141">
        <v>2160259</v>
      </c>
      <c r="F91" s="141">
        <v>1125232</v>
      </c>
      <c r="G91" s="141">
        <v>893269</v>
      </c>
      <c r="H91" s="141">
        <v>231963</v>
      </c>
      <c r="I91" s="141">
        <v>0</v>
      </c>
      <c r="J91" s="141">
        <v>0</v>
      </c>
      <c r="K91" s="141">
        <v>0</v>
      </c>
      <c r="L91" s="141">
        <v>0</v>
      </c>
      <c r="M91" s="141">
        <v>0</v>
      </c>
      <c r="N91" s="141">
        <v>0</v>
      </c>
      <c r="O91" s="141">
        <v>0</v>
      </c>
      <c r="P91" s="141">
        <v>231963</v>
      </c>
    </row>
    <row r="92" spans="1:16" ht="12.75">
      <c r="A92" s="141">
        <v>10</v>
      </c>
      <c r="B92" s="141">
        <v>1999</v>
      </c>
      <c r="C92" s="141" t="s">
        <v>514</v>
      </c>
      <c r="D92" s="141">
        <v>160127</v>
      </c>
      <c r="E92" s="141">
        <v>964165</v>
      </c>
      <c r="F92" s="141">
        <v>677400</v>
      </c>
      <c r="G92" s="141">
        <v>709067</v>
      </c>
      <c r="H92" s="141">
        <v>-31667</v>
      </c>
      <c r="I92" s="141">
        <v>115741</v>
      </c>
      <c r="J92" s="141">
        <v>425779</v>
      </c>
      <c r="K92" s="141">
        <v>303940</v>
      </c>
      <c r="L92" s="141">
        <v>968936</v>
      </c>
      <c r="M92" s="141">
        <v>115617</v>
      </c>
      <c r="N92" s="141">
        <v>0</v>
      </c>
      <c r="O92" s="141">
        <v>115617</v>
      </c>
      <c r="P92" s="141">
        <v>387890</v>
      </c>
    </row>
    <row r="93" spans="1:16" ht="12.75">
      <c r="A93" s="141">
        <v>10</v>
      </c>
      <c r="B93" s="141">
        <v>1999</v>
      </c>
      <c r="C93" s="141" t="s">
        <v>515</v>
      </c>
      <c r="D93" s="141">
        <v>278995</v>
      </c>
      <c r="E93" s="141">
        <v>1531071</v>
      </c>
      <c r="F93" s="141">
        <v>1091517</v>
      </c>
      <c r="G93" s="141">
        <v>1504528</v>
      </c>
      <c r="H93" s="141">
        <v>-413011</v>
      </c>
      <c r="I93" s="141">
        <v>120774</v>
      </c>
      <c r="J93" s="141">
        <v>543481</v>
      </c>
      <c r="K93" s="141">
        <v>510691</v>
      </c>
      <c r="L93" s="141">
        <v>2591836</v>
      </c>
      <c r="M93" s="141">
        <v>1037762</v>
      </c>
      <c r="N93" s="141">
        <v>0</v>
      </c>
      <c r="O93" s="141">
        <v>1037762</v>
      </c>
      <c r="P93" s="141">
        <v>1135442</v>
      </c>
    </row>
    <row r="94" spans="1:16" ht="12.75">
      <c r="A94" s="141">
        <v>10</v>
      </c>
      <c r="B94" s="141">
        <v>1999</v>
      </c>
      <c r="C94" s="141" t="s">
        <v>516</v>
      </c>
      <c r="D94" s="141">
        <v>3346715</v>
      </c>
      <c r="E94" s="141">
        <v>15797233</v>
      </c>
      <c r="F94" s="141">
        <v>10757922</v>
      </c>
      <c r="G94" s="141">
        <v>10608531</v>
      </c>
      <c r="H94" s="141">
        <v>149391</v>
      </c>
      <c r="I94" s="141">
        <v>1706928</v>
      </c>
      <c r="J94" s="141">
        <v>6627567</v>
      </c>
      <c r="K94" s="141">
        <v>4537190</v>
      </c>
      <c r="L94" s="141">
        <v>663486</v>
      </c>
      <c r="M94" s="141">
        <v>104702</v>
      </c>
      <c r="N94" s="141">
        <v>0</v>
      </c>
      <c r="O94" s="141">
        <v>104702</v>
      </c>
      <c r="P94" s="141">
        <v>4791283</v>
      </c>
    </row>
    <row r="95" spans="1:16" ht="12.75">
      <c r="A95" s="141">
        <v>10</v>
      </c>
      <c r="B95" s="141">
        <v>1999</v>
      </c>
      <c r="C95" s="141" t="s">
        <v>517</v>
      </c>
      <c r="D95" s="141">
        <v>350135</v>
      </c>
      <c r="E95" s="141">
        <v>2702610</v>
      </c>
      <c r="F95" s="141">
        <v>1489648</v>
      </c>
      <c r="G95" s="141">
        <v>1826503</v>
      </c>
      <c r="H95" s="141">
        <v>-336855</v>
      </c>
      <c r="I95" s="141">
        <v>21996</v>
      </c>
      <c r="J95" s="141">
        <v>81398</v>
      </c>
      <c r="K95" s="141">
        <v>55712</v>
      </c>
      <c r="L95" s="141">
        <v>320865</v>
      </c>
      <c r="M95" s="141">
        <v>34454</v>
      </c>
      <c r="N95" s="141">
        <v>0</v>
      </c>
      <c r="O95" s="141">
        <v>34454</v>
      </c>
      <c r="P95" s="141">
        <v>-246689</v>
      </c>
    </row>
    <row r="96" spans="1:16" ht="12.75">
      <c r="A96" s="141">
        <v>10</v>
      </c>
      <c r="B96" s="141">
        <v>1999</v>
      </c>
      <c r="C96" s="141" t="s">
        <v>518</v>
      </c>
      <c r="D96" s="141">
        <v>3235267</v>
      </c>
      <c r="E96" s="141">
        <v>12989035</v>
      </c>
      <c r="F96" s="141">
        <v>8812417</v>
      </c>
      <c r="G96" s="141">
        <v>10967034</v>
      </c>
      <c r="H96" s="141">
        <v>-2154617</v>
      </c>
      <c r="I96" s="141">
        <v>951162</v>
      </c>
      <c r="J96" s="141">
        <v>4280229</v>
      </c>
      <c r="K96" s="141">
        <v>3689711</v>
      </c>
      <c r="L96" s="141">
        <v>3496478</v>
      </c>
      <c r="M96" s="141">
        <v>237500</v>
      </c>
      <c r="N96" s="141">
        <v>0</v>
      </c>
      <c r="O96" s="141">
        <v>237500</v>
      </c>
      <c r="P96" s="141">
        <v>1772594</v>
      </c>
    </row>
    <row r="97" spans="1:16" ht="12.75">
      <c r="A97" s="141">
        <v>10</v>
      </c>
      <c r="B97" s="141">
        <v>1999</v>
      </c>
      <c r="C97" s="141" t="s">
        <v>519</v>
      </c>
      <c r="D97" s="141">
        <v>794398</v>
      </c>
      <c r="E97" s="141">
        <v>7951606</v>
      </c>
      <c r="F97" s="141">
        <v>5260165</v>
      </c>
      <c r="G97" s="141">
        <v>5323056</v>
      </c>
      <c r="H97" s="141">
        <v>-62891</v>
      </c>
      <c r="I97" s="141">
        <v>197842</v>
      </c>
      <c r="J97" s="141">
        <v>375561</v>
      </c>
      <c r="K97" s="141">
        <v>281570</v>
      </c>
      <c r="L97" s="141">
        <v>62610</v>
      </c>
      <c r="M97" s="141">
        <v>5975</v>
      </c>
      <c r="N97" s="141">
        <v>0</v>
      </c>
      <c r="O97" s="141">
        <v>5975</v>
      </c>
      <c r="P97" s="141">
        <v>224654</v>
      </c>
    </row>
    <row r="98" spans="1:16" ht="12.75">
      <c r="A98" s="141">
        <v>12</v>
      </c>
      <c r="B98" s="141">
        <v>1999</v>
      </c>
      <c r="C98" s="141" t="s">
        <v>520</v>
      </c>
      <c r="D98" s="141">
        <v>23803865</v>
      </c>
      <c r="E98" s="141">
        <v>137640005</v>
      </c>
      <c r="F98" s="141">
        <v>73708436</v>
      </c>
      <c r="G98" s="141">
        <v>62517111</v>
      </c>
      <c r="H98" s="141">
        <v>11191325</v>
      </c>
      <c r="I98" s="141">
        <v>18275365</v>
      </c>
      <c r="J98" s="141">
        <v>93466133</v>
      </c>
      <c r="K98" s="141">
        <v>17904759</v>
      </c>
      <c r="L98" s="141">
        <v>15735934</v>
      </c>
      <c r="M98" s="141">
        <v>2317165</v>
      </c>
      <c r="N98" s="141">
        <v>0</v>
      </c>
      <c r="O98" s="141">
        <v>2317165</v>
      </c>
      <c r="P98" s="141">
        <v>31413249</v>
      </c>
    </row>
    <row r="99" spans="1:16" ht="12.75">
      <c r="A99" s="141">
        <v>10</v>
      </c>
      <c r="B99" s="141">
        <v>1999</v>
      </c>
      <c r="C99" s="141" t="s">
        <v>521</v>
      </c>
      <c r="D99" s="141">
        <v>208</v>
      </c>
      <c r="E99" s="141">
        <v>1354</v>
      </c>
      <c r="F99" s="141">
        <v>724</v>
      </c>
      <c r="G99" s="141">
        <v>481</v>
      </c>
      <c r="H99" s="141">
        <v>243</v>
      </c>
      <c r="I99" s="141">
        <v>0</v>
      </c>
      <c r="J99" s="141">
        <v>0</v>
      </c>
      <c r="K99" s="141">
        <v>0</v>
      </c>
      <c r="L99" s="141">
        <v>0</v>
      </c>
      <c r="M99" s="141">
        <v>0</v>
      </c>
      <c r="N99" s="141">
        <v>0</v>
      </c>
      <c r="O99" s="141">
        <v>0</v>
      </c>
      <c r="P99" s="141">
        <v>243</v>
      </c>
    </row>
    <row r="100" spans="1:16" ht="12.75">
      <c r="A100" s="141">
        <v>10</v>
      </c>
      <c r="B100" s="141">
        <v>1999</v>
      </c>
      <c r="C100" s="141" t="s">
        <v>522</v>
      </c>
      <c r="D100" s="141">
        <v>1199626</v>
      </c>
      <c r="E100" s="141">
        <v>9043735</v>
      </c>
      <c r="F100" s="141">
        <v>6139393</v>
      </c>
      <c r="G100" s="141">
        <v>3620441</v>
      </c>
      <c r="H100" s="141">
        <v>2518952</v>
      </c>
      <c r="I100" s="141">
        <v>54143</v>
      </c>
      <c r="J100" s="141">
        <v>203614</v>
      </c>
      <c r="K100" s="141">
        <v>82880</v>
      </c>
      <c r="L100" s="141">
        <v>41108</v>
      </c>
      <c r="M100" s="141">
        <v>8943</v>
      </c>
      <c r="N100" s="141">
        <v>0</v>
      </c>
      <c r="O100" s="141">
        <v>8943</v>
      </c>
      <c r="P100" s="141">
        <v>2610775</v>
      </c>
    </row>
    <row r="101" spans="1:16" ht="12.75">
      <c r="A101" s="141">
        <v>10</v>
      </c>
      <c r="B101" s="141">
        <v>1999</v>
      </c>
      <c r="C101" s="141" t="s">
        <v>523</v>
      </c>
      <c r="D101" s="141">
        <v>1735045</v>
      </c>
      <c r="E101" s="141">
        <v>6607146</v>
      </c>
      <c r="F101" s="141">
        <v>1912034</v>
      </c>
      <c r="G101" s="141">
        <v>2437581</v>
      </c>
      <c r="H101" s="141">
        <v>-525547</v>
      </c>
      <c r="I101" s="141">
        <v>489277</v>
      </c>
      <c r="J101" s="141">
        <v>1577030</v>
      </c>
      <c r="K101" s="141">
        <v>599041</v>
      </c>
      <c r="L101" s="141">
        <v>160298</v>
      </c>
      <c r="M101" s="141">
        <v>28736</v>
      </c>
      <c r="N101" s="141">
        <v>0</v>
      </c>
      <c r="O101" s="141">
        <v>28736</v>
      </c>
      <c r="P101" s="141">
        <v>102230</v>
      </c>
    </row>
    <row r="102" spans="1:16" ht="12.75">
      <c r="A102" s="141">
        <v>10</v>
      </c>
      <c r="B102" s="141">
        <v>1999</v>
      </c>
      <c r="C102" s="141" t="s">
        <v>524</v>
      </c>
      <c r="D102" s="141">
        <v>2437976</v>
      </c>
      <c r="E102" s="141">
        <v>9203221</v>
      </c>
      <c r="F102" s="141">
        <v>2941712</v>
      </c>
      <c r="G102" s="141">
        <v>2430788</v>
      </c>
      <c r="H102" s="141">
        <v>510924</v>
      </c>
      <c r="I102" s="141">
        <v>151021</v>
      </c>
      <c r="J102" s="141">
        <v>1858595</v>
      </c>
      <c r="K102" s="141">
        <v>462600</v>
      </c>
      <c r="L102" s="141">
        <v>57721</v>
      </c>
      <c r="M102" s="141">
        <v>5553</v>
      </c>
      <c r="N102" s="141">
        <v>0</v>
      </c>
      <c r="O102" s="141">
        <v>5553</v>
      </c>
      <c r="P102" s="141">
        <v>979077</v>
      </c>
    </row>
    <row r="103" spans="1:16" ht="12.75">
      <c r="A103" s="141">
        <v>10</v>
      </c>
      <c r="B103" s="141">
        <v>1999</v>
      </c>
      <c r="C103" s="141" t="s">
        <v>525</v>
      </c>
      <c r="D103" s="141">
        <v>3034408</v>
      </c>
      <c r="E103" s="141">
        <v>14735953</v>
      </c>
      <c r="F103" s="141">
        <v>5249365</v>
      </c>
      <c r="G103" s="141">
        <v>7360930</v>
      </c>
      <c r="H103" s="141">
        <v>-2111565</v>
      </c>
      <c r="I103" s="141">
        <v>365582</v>
      </c>
      <c r="J103" s="141">
        <v>1591910</v>
      </c>
      <c r="K103" s="141">
        <v>796248</v>
      </c>
      <c r="L103" s="141">
        <v>15416</v>
      </c>
      <c r="M103" s="141">
        <v>1432</v>
      </c>
      <c r="N103" s="141">
        <v>0</v>
      </c>
      <c r="O103" s="141">
        <v>1432</v>
      </c>
      <c r="P103" s="141">
        <v>-1313885</v>
      </c>
    </row>
    <row r="104" spans="1:16" ht="12.75">
      <c r="A104" s="141">
        <v>10</v>
      </c>
      <c r="B104" s="141">
        <v>1999</v>
      </c>
      <c r="C104" s="141" t="s">
        <v>526</v>
      </c>
      <c r="D104" s="141">
        <v>2541165</v>
      </c>
      <c r="E104" s="141">
        <v>9883737</v>
      </c>
      <c r="F104" s="141">
        <v>2980615</v>
      </c>
      <c r="G104" s="141">
        <v>1522984</v>
      </c>
      <c r="H104" s="141">
        <v>1457631</v>
      </c>
      <c r="I104" s="141">
        <v>397657</v>
      </c>
      <c r="J104" s="141">
        <v>1723995</v>
      </c>
      <c r="K104" s="141">
        <v>287930</v>
      </c>
      <c r="L104" s="141">
        <v>115683</v>
      </c>
      <c r="M104" s="141">
        <v>20548</v>
      </c>
      <c r="N104" s="141">
        <v>0</v>
      </c>
      <c r="O104" s="141">
        <v>20548</v>
      </c>
      <c r="P104" s="141">
        <v>1766109</v>
      </c>
    </row>
    <row r="105" spans="1:16" ht="12.75">
      <c r="A105" s="141">
        <v>10</v>
      </c>
      <c r="B105" s="141">
        <v>1999</v>
      </c>
      <c r="C105" s="141" t="s">
        <v>527</v>
      </c>
      <c r="D105" s="141">
        <v>891171</v>
      </c>
      <c r="E105" s="141">
        <v>3426635</v>
      </c>
      <c r="F105" s="141">
        <v>1719446</v>
      </c>
      <c r="G105" s="141">
        <v>892283</v>
      </c>
      <c r="H105" s="141">
        <v>827163</v>
      </c>
      <c r="I105" s="141">
        <v>362340</v>
      </c>
      <c r="J105" s="141">
        <v>1344144</v>
      </c>
      <c r="K105" s="141">
        <v>204273</v>
      </c>
      <c r="L105" s="141">
        <v>87453</v>
      </c>
      <c r="M105" s="141">
        <v>18796</v>
      </c>
      <c r="N105" s="141">
        <v>0</v>
      </c>
      <c r="O105" s="141">
        <v>18796</v>
      </c>
      <c r="P105" s="141">
        <v>1050232</v>
      </c>
    </row>
    <row r="106" spans="1:16" ht="12.75">
      <c r="A106" s="141">
        <v>10</v>
      </c>
      <c r="B106" s="141">
        <v>1999</v>
      </c>
      <c r="C106" s="141" t="s">
        <v>528</v>
      </c>
      <c r="D106" s="141">
        <v>3386875</v>
      </c>
      <c r="E106" s="141">
        <v>29584152</v>
      </c>
      <c r="F106" s="141">
        <v>20329121</v>
      </c>
      <c r="G106" s="141">
        <v>17830196</v>
      </c>
      <c r="H106" s="141">
        <v>2498925</v>
      </c>
      <c r="I106" s="141">
        <v>177842</v>
      </c>
      <c r="J106" s="141">
        <v>579054</v>
      </c>
      <c r="K106" s="141">
        <v>347121</v>
      </c>
      <c r="L106" s="141">
        <v>465037</v>
      </c>
      <c r="M106" s="141">
        <v>53483</v>
      </c>
      <c r="N106" s="141">
        <v>0</v>
      </c>
      <c r="O106" s="141">
        <v>53483</v>
      </c>
      <c r="P106" s="141">
        <v>2899529</v>
      </c>
    </row>
    <row r="107" spans="1:16" ht="12.75">
      <c r="A107" s="141">
        <v>10</v>
      </c>
      <c r="B107" s="141">
        <v>1999</v>
      </c>
      <c r="C107" s="141" t="s">
        <v>529</v>
      </c>
      <c r="D107" s="141">
        <v>528318</v>
      </c>
      <c r="E107" s="141">
        <v>4096342</v>
      </c>
      <c r="F107" s="141">
        <v>2368067</v>
      </c>
      <c r="G107" s="141">
        <v>1655263</v>
      </c>
      <c r="H107" s="141">
        <v>712804</v>
      </c>
      <c r="I107" s="141">
        <v>27652</v>
      </c>
      <c r="J107" s="141">
        <v>103601</v>
      </c>
      <c r="K107" s="141">
        <v>41958</v>
      </c>
      <c r="L107" s="141">
        <v>7681</v>
      </c>
      <c r="M107" s="141">
        <v>426</v>
      </c>
      <c r="N107" s="141">
        <v>0</v>
      </c>
      <c r="O107" s="141">
        <v>426</v>
      </c>
      <c r="P107" s="141">
        <v>755188</v>
      </c>
    </row>
    <row r="108" spans="1:16" ht="12.75">
      <c r="A108" s="141">
        <v>10</v>
      </c>
      <c r="B108" s="141">
        <v>1999</v>
      </c>
      <c r="C108" s="141" t="s">
        <v>530</v>
      </c>
      <c r="D108" s="141">
        <v>4502962</v>
      </c>
      <c r="E108" s="141">
        <v>30111020</v>
      </c>
      <c r="F108" s="141">
        <v>18177170</v>
      </c>
      <c r="G108" s="141">
        <v>7504289</v>
      </c>
      <c r="H108" s="141">
        <v>10672881</v>
      </c>
      <c r="I108" s="141">
        <v>7061469</v>
      </c>
      <c r="J108" s="141">
        <v>24775125</v>
      </c>
      <c r="K108" s="141">
        <v>5321463</v>
      </c>
      <c r="L108" s="141">
        <v>4899014</v>
      </c>
      <c r="M108" s="141">
        <v>402158</v>
      </c>
      <c r="N108" s="141">
        <v>0</v>
      </c>
      <c r="O108" s="141">
        <v>402158</v>
      </c>
      <c r="P108" s="141">
        <v>16396502</v>
      </c>
    </row>
    <row r="109" spans="1:16" ht="12.75">
      <c r="A109" s="141">
        <v>10</v>
      </c>
      <c r="B109" s="141">
        <v>1999</v>
      </c>
      <c r="C109" s="141" t="s">
        <v>531</v>
      </c>
      <c r="D109" s="141">
        <v>67784</v>
      </c>
      <c r="E109" s="141">
        <v>220407</v>
      </c>
      <c r="F109" s="141">
        <v>99281</v>
      </c>
      <c r="G109" s="141">
        <v>37230</v>
      </c>
      <c r="H109" s="141">
        <v>62051</v>
      </c>
      <c r="I109" s="141">
        <v>0</v>
      </c>
      <c r="J109" s="141">
        <v>0</v>
      </c>
      <c r="K109" s="141">
        <v>0</v>
      </c>
      <c r="L109" s="141">
        <v>0</v>
      </c>
      <c r="M109" s="141">
        <v>0</v>
      </c>
      <c r="N109" s="141">
        <v>0</v>
      </c>
      <c r="O109" s="141">
        <v>0</v>
      </c>
      <c r="P109" s="141">
        <v>62051</v>
      </c>
    </row>
    <row r="110" spans="1:16" ht="12.75">
      <c r="A110" s="141">
        <v>10</v>
      </c>
      <c r="B110" s="141">
        <v>1999</v>
      </c>
      <c r="C110" s="141" t="s">
        <v>532</v>
      </c>
      <c r="D110" s="141">
        <v>1190556</v>
      </c>
      <c r="E110" s="141">
        <v>11061719</v>
      </c>
      <c r="F110" s="141">
        <v>6992944</v>
      </c>
      <c r="G110" s="141">
        <v>4470786</v>
      </c>
      <c r="H110" s="141">
        <v>2522158</v>
      </c>
      <c r="I110" s="141">
        <v>90879</v>
      </c>
      <c r="J110" s="141">
        <v>350679</v>
      </c>
      <c r="K110" s="141">
        <v>141989</v>
      </c>
      <c r="L110" s="141">
        <v>27978</v>
      </c>
      <c r="M110" s="141">
        <v>5378</v>
      </c>
      <c r="N110" s="141">
        <v>0</v>
      </c>
      <c r="O110" s="141">
        <v>5378</v>
      </c>
      <c r="P110" s="141">
        <v>2669525</v>
      </c>
    </row>
    <row r="111" spans="1:16" ht="12.75">
      <c r="A111" s="141">
        <v>10</v>
      </c>
      <c r="B111" s="141">
        <v>1999</v>
      </c>
      <c r="C111" s="141" t="s">
        <v>533</v>
      </c>
      <c r="D111" s="141">
        <v>258382</v>
      </c>
      <c r="E111" s="141">
        <v>1040648</v>
      </c>
      <c r="F111" s="141">
        <v>470207</v>
      </c>
      <c r="G111" s="141">
        <v>214896</v>
      </c>
      <c r="H111" s="141">
        <v>255311</v>
      </c>
      <c r="I111" s="141">
        <v>0</v>
      </c>
      <c r="J111" s="141">
        <v>0</v>
      </c>
      <c r="K111" s="141">
        <v>0</v>
      </c>
      <c r="L111" s="141">
        <v>0</v>
      </c>
      <c r="M111" s="141">
        <v>0</v>
      </c>
      <c r="N111" s="141">
        <v>0</v>
      </c>
      <c r="O111" s="141">
        <v>0</v>
      </c>
      <c r="P111" s="141">
        <v>255311</v>
      </c>
    </row>
    <row r="112" spans="1:16" ht="12.75">
      <c r="A112" s="141">
        <v>10</v>
      </c>
      <c r="B112" s="141">
        <v>1999</v>
      </c>
      <c r="C112" s="141" t="s">
        <v>534</v>
      </c>
      <c r="D112" s="141">
        <v>793043</v>
      </c>
      <c r="E112" s="141">
        <v>5776381</v>
      </c>
      <c r="F112" s="141">
        <v>2952683</v>
      </c>
      <c r="G112" s="141">
        <v>3582112</v>
      </c>
      <c r="H112" s="141">
        <v>-629429</v>
      </c>
      <c r="I112" s="141">
        <v>408230</v>
      </c>
      <c r="J112" s="141">
        <v>2306290</v>
      </c>
      <c r="K112" s="141">
        <v>1383524</v>
      </c>
      <c r="L112" s="141">
        <v>1901219</v>
      </c>
      <c r="M112" s="141">
        <v>146125</v>
      </c>
      <c r="N112" s="141">
        <v>0</v>
      </c>
      <c r="O112" s="141">
        <v>146125</v>
      </c>
      <c r="P112" s="141">
        <v>900220</v>
      </c>
    </row>
    <row r="113" spans="1:16" ht="12.75">
      <c r="A113" s="141">
        <v>10</v>
      </c>
      <c r="B113" s="141">
        <v>1999</v>
      </c>
      <c r="C113" s="141" t="s">
        <v>535</v>
      </c>
      <c r="D113" s="141">
        <v>3766226</v>
      </c>
      <c r="E113" s="141">
        <v>26237460</v>
      </c>
      <c r="F113" s="141">
        <v>23602113</v>
      </c>
      <c r="G113" s="141">
        <v>15378759</v>
      </c>
      <c r="H113" s="141">
        <v>8223354</v>
      </c>
      <c r="I113" s="141">
        <v>649312</v>
      </c>
      <c r="J113" s="141">
        <v>3121912</v>
      </c>
      <c r="K113" s="141">
        <v>1802492</v>
      </c>
      <c r="L113" s="141">
        <v>358330</v>
      </c>
      <c r="M113" s="141">
        <v>43670</v>
      </c>
      <c r="N113" s="141">
        <v>0</v>
      </c>
      <c r="O113" s="141">
        <v>43670</v>
      </c>
      <c r="P113" s="141">
        <v>10069516</v>
      </c>
    </row>
    <row r="114" spans="1:16" ht="12.75">
      <c r="A114" s="141">
        <v>10</v>
      </c>
      <c r="B114" s="141">
        <v>1999</v>
      </c>
      <c r="C114" s="141" t="s">
        <v>536</v>
      </c>
      <c r="D114" s="141">
        <v>312173</v>
      </c>
      <c r="E114" s="141">
        <v>2429097</v>
      </c>
      <c r="F114" s="141">
        <v>1344641</v>
      </c>
      <c r="G114" s="141">
        <v>989971</v>
      </c>
      <c r="H114" s="141">
        <v>354670</v>
      </c>
      <c r="I114" s="141">
        <v>16436</v>
      </c>
      <c r="J114" s="141">
        <v>52553</v>
      </c>
      <c r="K114" s="141">
        <v>21307</v>
      </c>
      <c r="L114" s="141">
        <v>468</v>
      </c>
      <c r="M114" s="141">
        <v>30</v>
      </c>
      <c r="N114" s="141">
        <v>0</v>
      </c>
      <c r="O114" s="141">
        <v>30</v>
      </c>
      <c r="P114" s="141">
        <v>376007</v>
      </c>
    </row>
    <row r="115" spans="1:16" ht="12.75">
      <c r="A115" s="141">
        <v>10</v>
      </c>
      <c r="B115" s="141">
        <v>1999</v>
      </c>
      <c r="C115" s="141" t="s">
        <v>537</v>
      </c>
      <c r="D115" s="141">
        <v>1758222</v>
      </c>
      <c r="E115" s="141">
        <v>7222194</v>
      </c>
      <c r="F115" s="141">
        <v>2366216</v>
      </c>
      <c r="G115" s="141">
        <v>2431514</v>
      </c>
      <c r="H115" s="141">
        <v>-65298</v>
      </c>
      <c r="I115" s="141">
        <v>359926</v>
      </c>
      <c r="J115" s="141">
        <v>1244151</v>
      </c>
      <c r="K115" s="141">
        <v>422295</v>
      </c>
      <c r="L115" s="141">
        <v>45164</v>
      </c>
      <c r="M115" s="141">
        <v>4730</v>
      </c>
      <c r="N115" s="141">
        <v>0</v>
      </c>
      <c r="O115" s="141">
        <v>4730</v>
      </c>
      <c r="P115" s="141">
        <v>361727</v>
      </c>
    </row>
    <row r="116" spans="1:16" ht="12.75">
      <c r="A116" s="141">
        <v>10</v>
      </c>
      <c r="B116" s="141">
        <v>1999</v>
      </c>
      <c r="C116" s="141" t="s">
        <v>538</v>
      </c>
      <c r="D116" s="141">
        <v>431786</v>
      </c>
      <c r="E116" s="141">
        <v>1971681</v>
      </c>
      <c r="F116" s="141">
        <v>734664</v>
      </c>
      <c r="G116" s="141">
        <v>769697</v>
      </c>
      <c r="H116" s="141">
        <v>-35033</v>
      </c>
      <c r="I116" s="141">
        <v>71445</v>
      </c>
      <c r="J116" s="141">
        <v>310653</v>
      </c>
      <c r="K116" s="141">
        <v>123167</v>
      </c>
      <c r="L116" s="141">
        <v>1853</v>
      </c>
      <c r="M116" s="141">
        <v>264</v>
      </c>
      <c r="N116" s="141">
        <v>0</v>
      </c>
      <c r="O116" s="141">
        <v>264</v>
      </c>
      <c r="P116" s="141">
        <v>88398</v>
      </c>
    </row>
    <row r="117" spans="1:16" ht="12.75">
      <c r="A117" s="141">
        <v>10</v>
      </c>
      <c r="B117" s="141">
        <v>1999</v>
      </c>
      <c r="C117" s="141" t="s">
        <v>539</v>
      </c>
      <c r="D117" s="141">
        <v>1291704</v>
      </c>
      <c r="E117" s="141">
        <v>7574275</v>
      </c>
      <c r="F117" s="141">
        <v>3133915</v>
      </c>
      <c r="G117" s="141">
        <v>3053487</v>
      </c>
      <c r="H117" s="141">
        <v>80428</v>
      </c>
      <c r="I117" s="141">
        <v>154980</v>
      </c>
      <c r="J117" s="141">
        <v>525468</v>
      </c>
      <c r="K117" s="141">
        <v>204050</v>
      </c>
      <c r="L117" s="141">
        <v>6123</v>
      </c>
      <c r="M117" s="141">
        <v>557</v>
      </c>
      <c r="N117" s="141">
        <v>0</v>
      </c>
      <c r="O117" s="141">
        <v>557</v>
      </c>
      <c r="P117" s="141">
        <v>285035</v>
      </c>
    </row>
    <row r="118" spans="1:16" ht="12.75">
      <c r="A118" s="141">
        <v>10</v>
      </c>
      <c r="B118" s="141">
        <v>1999</v>
      </c>
      <c r="C118" s="141" t="s">
        <v>540</v>
      </c>
      <c r="D118" s="141">
        <v>423949</v>
      </c>
      <c r="E118" s="141">
        <v>3262766</v>
      </c>
      <c r="F118" s="141">
        <v>1326316</v>
      </c>
      <c r="G118" s="141">
        <v>1313553</v>
      </c>
      <c r="H118" s="141">
        <v>12763</v>
      </c>
      <c r="I118" s="141">
        <v>59952</v>
      </c>
      <c r="J118" s="141">
        <v>258878</v>
      </c>
      <c r="K118" s="141">
        <v>104786</v>
      </c>
      <c r="L118" s="141">
        <v>3839</v>
      </c>
      <c r="M118" s="141">
        <v>243</v>
      </c>
      <c r="N118" s="141">
        <v>0</v>
      </c>
      <c r="O118" s="141">
        <v>243</v>
      </c>
      <c r="P118" s="141">
        <v>117792</v>
      </c>
    </row>
    <row r="119" spans="1:16" ht="12.75">
      <c r="A119" s="141">
        <v>10</v>
      </c>
      <c r="B119" s="141">
        <v>1999</v>
      </c>
      <c r="C119" s="141" t="s">
        <v>541</v>
      </c>
      <c r="D119" s="141">
        <v>3527822</v>
      </c>
      <c r="E119" s="141">
        <v>21620825</v>
      </c>
      <c r="F119" s="141">
        <v>9007034</v>
      </c>
      <c r="G119" s="141">
        <v>9817122</v>
      </c>
      <c r="H119" s="141">
        <v>-810088</v>
      </c>
      <c r="I119" s="141">
        <v>566151</v>
      </c>
      <c r="J119" s="141">
        <v>2241273</v>
      </c>
      <c r="K119" s="141">
        <v>1026967</v>
      </c>
      <c r="L119" s="141">
        <v>29011</v>
      </c>
      <c r="M119" s="141">
        <v>3354</v>
      </c>
      <c r="N119" s="141">
        <v>0</v>
      </c>
      <c r="O119" s="141">
        <v>3354</v>
      </c>
      <c r="P119" s="141">
        <v>220233</v>
      </c>
    </row>
    <row r="120" spans="1:16" ht="12.75">
      <c r="A120" s="141">
        <v>10</v>
      </c>
      <c r="B120" s="141">
        <v>1999</v>
      </c>
      <c r="C120" s="141" t="s">
        <v>542</v>
      </c>
      <c r="D120" s="141">
        <v>462</v>
      </c>
      <c r="E120" s="141">
        <v>1754</v>
      </c>
      <c r="F120" s="141">
        <v>738</v>
      </c>
      <c r="G120" s="141">
        <v>496</v>
      </c>
      <c r="H120" s="141">
        <v>242</v>
      </c>
      <c r="I120" s="141">
        <v>0</v>
      </c>
      <c r="J120" s="141">
        <v>0</v>
      </c>
      <c r="K120" s="141">
        <v>0</v>
      </c>
      <c r="L120" s="141">
        <v>0</v>
      </c>
      <c r="M120" s="141">
        <v>0</v>
      </c>
      <c r="N120" s="141">
        <v>0</v>
      </c>
      <c r="O120" s="141">
        <v>0</v>
      </c>
      <c r="P120" s="141">
        <v>242</v>
      </c>
    </row>
    <row r="121" spans="1:16" ht="12.75">
      <c r="A121" s="141">
        <v>10</v>
      </c>
      <c r="B121" s="141">
        <v>1999</v>
      </c>
      <c r="C121" s="141" t="s">
        <v>543</v>
      </c>
      <c r="D121" s="141">
        <v>507701</v>
      </c>
      <c r="E121" s="141">
        <v>1991110</v>
      </c>
      <c r="F121" s="141">
        <v>1015629</v>
      </c>
      <c r="G121" s="141">
        <v>795290</v>
      </c>
      <c r="H121" s="141">
        <v>220339</v>
      </c>
      <c r="I121" s="141">
        <v>131015</v>
      </c>
      <c r="J121" s="141">
        <v>438795</v>
      </c>
      <c r="K121" s="141">
        <v>174534</v>
      </c>
      <c r="L121" s="141">
        <v>18284</v>
      </c>
      <c r="M121" s="141">
        <v>1671</v>
      </c>
      <c r="N121" s="141">
        <v>0</v>
      </c>
      <c r="O121" s="141">
        <v>1671</v>
      </c>
      <c r="P121" s="141">
        <v>396544</v>
      </c>
    </row>
    <row r="122" spans="1:16" ht="12.75">
      <c r="A122" s="141">
        <v>11</v>
      </c>
      <c r="B122" s="141">
        <v>1999</v>
      </c>
      <c r="C122" s="141" t="s">
        <v>544</v>
      </c>
      <c r="D122" s="141">
        <v>0</v>
      </c>
      <c r="E122" s="141">
        <v>0</v>
      </c>
      <c r="F122" s="141">
        <v>0</v>
      </c>
      <c r="G122" s="141">
        <v>0</v>
      </c>
      <c r="H122" s="141">
        <v>0</v>
      </c>
      <c r="I122" s="141">
        <v>0</v>
      </c>
      <c r="J122" s="141">
        <v>0</v>
      </c>
      <c r="K122" s="141">
        <v>0</v>
      </c>
      <c r="L122" s="141">
        <v>0</v>
      </c>
      <c r="M122" s="141">
        <v>0</v>
      </c>
      <c r="N122" s="141">
        <v>0</v>
      </c>
      <c r="O122" s="141">
        <v>0</v>
      </c>
      <c r="P122" s="141">
        <v>0</v>
      </c>
    </row>
    <row r="123" spans="1:16" ht="12.75">
      <c r="A123" s="141">
        <v>10</v>
      </c>
      <c r="B123" s="141">
        <v>1999</v>
      </c>
      <c r="C123" s="141" t="s">
        <v>545</v>
      </c>
      <c r="D123" s="141">
        <v>373752</v>
      </c>
      <c r="E123" s="141">
        <v>1681882</v>
      </c>
      <c r="F123" s="141">
        <v>168188</v>
      </c>
      <c r="G123" s="141">
        <v>0</v>
      </c>
      <c r="H123" s="141">
        <v>168188</v>
      </c>
      <c r="I123" s="141">
        <v>180414</v>
      </c>
      <c r="J123" s="141">
        <v>812098</v>
      </c>
      <c r="K123" s="141">
        <v>0</v>
      </c>
      <c r="L123" s="141">
        <v>0</v>
      </c>
      <c r="M123" s="141">
        <v>0</v>
      </c>
      <c r="N123" s="141">
        <v>0</v>
      </c>
      <c r="O123" s="141">
        <v>0</v>
      </c>
      <c r="P123" s="141">
        <v>168188</v>
      </c>
    </row>
    <row r="124" spans="1:16" ht="12.75">
      <c r="A124" s="141">
        <v>10</v>
      </c>
      <c r="B124" s="141">
        <v>1999</v>
      </c>
      <c r="C124" s="141" t="s">
        <v>546</v>
      </c>
      <c r="D124" s="141">
        <v>5672142</v>
      </c>
      <c r="E124" s="141">
        <v>25531668</v>
      </c>
      <c r="F124" s="141">
        <v>2551240</v>
      </c>
      <c r="G124" s="141">
        <v>0</v>
      </c>
      <c r="H124" s="141">
        <v>2551240</v>
      </c>
      <c r="I124" s="141">
        <v>370085</v>
      </c>
      <c r="J124" s="141">
        <v>1665499</v>
      </c>
      <c r="K124" s="141">
        <v>0</v>
      </c>
      <c r="L124" s="141">
        <v>0</v>
      </c>
      <c r="M124" s="141">
        <v>0</v>
      </c>
      <c r="N124" s="141">
        <v>0</v>
      </c>
      <c r="O124" s="141">
        <v>0</v>
      </c>
      <c r="P124" s="141">
        <v>2551240</v>
      </c>
    </row>
    <row r="125" spans="1:16" ht="12.75">
      <c r="A125" s="141">
        <v>12</v>
      </c>
      <c r="B125" s="141">
        <v>1999</v>
      </c>
      <c r="C125" s="141" t="s">
        <v>547</v>
      </c>
      <c r="D125" s="141">
        <v>40633458</v>
      </c>
      <c r="E125" s="141">
        <v>234317162</v>
      </c>
      <c r="F125" s="141">
        <v>117583456</v>
      </c>
      <c r="G125" s="141">
        <v>88110149</v>
      </c>
      <c r="H125" s="141">
        <v>29473307</v>
      </c>
      <c r="I125" s="141">
        <v>12145808</v>
      </c>
      <c r="J125" s="141">
        <v>47085317</v>
      </c>
      <c r="K125" s="141">
        <v>13548625</v>
      </c>
      <c r="L125" s="141">
        <v>8241680</v>
      </c>
      <c r="M125" s="141">
        <v>746097</v>
      </c>
      <c r="N125" s="141">
        <v>0</v>
      </c>
      <c r="O125" s="141">
        <v>746097</v>
      </c>
      <c r="P125" s="141">
        <v>43768029</v>
      </c>
    </row>
    <row r="126" spans="1:16" ht="12.75">
      <c r="A126" s="141">
        <v>10</v>
      </c>
      <c r="B126" s="141">
        <v>1999</v>
      </c>
      <c r="C126" s="141" t="s">
        <v>548</v>
      </c>
      <c r="D126" s="141">
        <v>322436</v>
      </c>
      <c r="E126" s="141">
        <v>2035937</v>
      </c>
      <c r="F126" s="141">
        <v>1716905</v>
      </c>
      <c r="G126" s="141">
        <v>920252</v>
      </c>
      <c r="H126" s="141">
        <v>796653</v>
      </c>
      <c r="I126" s="141">
        <v>117572</v>
      </c>
      <c r="J126" s="141">
        <v>483811</v>
      </c>
      <c r="K126" s="141">
        <v>221020</v>
      </c>
      <c r="L126" s="141">
        <v>39075</v>
      </c>
      <c r="M126" s="141">
        <v>4245</v>
      </c>
      <c r="N126" s="141">
        <v>0</v>
      </c>
      <c r="O126" s="141">
        <v>4245</v>
      </c>
      <c r="P126" s="141">
        <v>1021918</v>
      </c>
    </row>
    <row r="127" spans="1:16" ht="12.75">
      <c r="A127" s="141">
        <v>10</v>
      </c>
      <c r="B127" s="141">
        <v>1999</v>
      </c>
      <c r="C127" s="141" t="s">
        <v>451</v>
      </c>
      <c r="D127" s="141">
        <v>258676499</v>
      </c>
      <c r="E127" s="141">
        <v>795077998</v>
      </c>
      <c r="F127" s="141">
        <v>173262268</v>
      </c>
      <c r="G127" s="141">
        <v>58439495</v>
      </c>
      <c r="H127" s="141">
        <v>114822773</v>
      </c>
      <c r="I127" s="141">
        <v>188211802</v>
      </c>
      <c r="J127" s="141">
        <v>827442679</v>
      </c>
      <c r="K127" s="141">
        <v>52082328</v>
      </c>
      <c r="L127" s="141">
        <v>1429751</v>
      </c>
      <c r="M127" s="141">
        <v>106187</v>
      </c>
      <c r="N127" s="141">
        <v>0</v>
      </c>
      <c r="O127" s="141">
        <v>106187</v>
      </c>
      <c r="P127" s="141">
        <v>167011288</v>
      </c>
    </row>
    <row r="128" spans="1:16" ht="12.75">
      <c r="A128" s="141">
        <v>10</v>
      </c>
      <c r="B128" s="141">
        <v>1999</v>
      </c>
      <c r="C128" s="141" t="s">
        <v>452</v>
      </c>
      <c r="D128" s="141">
        <v>2106115</v>
      </c>
      <c r="E128" s="141">
        <v>10413351</v>
      </c>
      <c r="F128" s="141">
        <v>5959544</v>
      </c>
      <c r="G128" s="141">
        <v>3217396</v>
      </c>
      <c r="H128" s="141">
        <v>2742148</v>
      </c>
      <c r="I128" s="141">
        <v>916805</v>
      </c>
      <c r="J128" s="141">
        <v>3734478</v>
      </c>
      <c r="K128" s="141">
        <v>1200171</v>
      </c>
      <c r="L128" s="141">
        <v>197373</v>
      </c>
      <c r="M128" s="141">
        <v>12217</v>
      </c>
      <c r="N128" s="141">
        <v>0</v>
      </c>
      <c r="O128" s="141">
        <v>12217</v>
      </c>
      <c r="P128" s="141">
        <v>3954536</v>
      </c>
    </row>
    <row r="129" spans="1:16" ht="12.75">
      <c r="A129" s="141">
        <v>10</v>
      </c>
      <c r="B129" s="141">
        <v>1999</v>
      </c>
      <c r="C129" s="141" t="s">
        <v>453</v>
      </c>
      <c r="D129" s="141">
        <v>3677060</v>
      </c>
      <c r="E129" s="141">
        <v>31951746</v>
      </c>
      <c r="F129" s="141">
        <v>19778702</v>
      </c>
      <c r="G129" s="141">
        <v>9491355</v>
      </c>
      <c r="H129" s="141">
        <v>10287347</v>
      </c>
      <c r="I129" s="141">
        <v>569973</v>
      </c>
      <c r="J129" s="141">
        <v>2713446</v>
      </c>
      <c r="K129" s="141">
        <v>843884</v>
      </c>
      <c r="L129" s="141">
        <v>213855</v>
      </c>
      <c r="M129" s="141">
        <v>19943</v>
      </c>
      <c r="N129" s="141">
        <v>0</v>
      </c>
      <c r="O129" s="141">
        <v>19943</v>
      </c>
      <c r="P129" s="141">
        <v>11151174</v>
      </c>
    </row>
    <row r="130" spans="1:16" ht="12.75">
      <c r="A130" s="141">
        <v>10</v>
      </c>
      <c r="B130" s="141">
        <v>1999</v>
      </c>
      <c r="C130" s="141" t="s">
        <v>454</v>
      </c>
      <c r="D130" s="141">
        <v>1748494</v>
      </c>
      <c r="E130" s="141">
        <v>12307544</v>
      </c>
      <c r="F130" s="141">
        <v>13550794</v>
      </c>
      <c r="G130" s="141">
        <v>4377477</v>
      </c>
      <c r="H130" s="141">
        <v>9173317</v>
      </c>
      <c r="I130" s="141">
        <v>329762</v>
      </c>
      <c r="J130" s="141">
        <v>1378697</v>
      </c>
      <c r="K130" s="141">
        <v>464175</v>
      </c>
      <c r="L130" s="141">
        <v>1727151</v>
      </c>
      <c r="M130" s="141">
        <v>111815</v>
      </c>
      <c r="N130" s="141">
        <v>0</v>
      </c>
      <c r="O130" s="141">
        <v>111815</v>
      </c>
      <c r="P130" s="141">
        <v>9749307</v>
      </c>
    </row>
    <row r="131" spans="1:16" ht="12.75">
      <c r="A131" s="141">
        <v>10</v>
      </c>
      <c r="B131" s="141">
        <v>1999</v>
      </c>
      <c r="C131" s="141" t="s">
        <v>455</v>
      </c>
      <c r="D131" s="141">
        <v>2022651</v>
      </c>
      <c r="E131" s="141">
        <v>15362448</v>
      </c>
      <c r="F131" s="141">
        <v>10883883</v>
      </c>
      <c r="G131" s="141">
        <v>7506515</v>
      </c>
      <c r="H131" s="141">
        <v>3377368</v>
      </c>
      <c r="I131" s="141">
        <v>464568</v>
      </c>
      <c r="J131" s="141">
        <v>1800488</v>
      </c>
      <c r="K131" s="141">
        <v>873863</v>
      </c>
      <c r="L131" s="141">
        <v>3256964</v>
      </c>
      <c r="M131" s="141">
        <v>195570</v>
      </c>
      <c r="N131" s="141">
        <v>0</v>
      </c>
      <c r="O131" s="141">
        <v>195570</v>
      </c>
      <c r="P131" s="141">
        <v>4446801</v>
      </c>
    </row>
    <row r="132" spans="1:16" ht="12.75">
      <c r="A132" s="141">
        <v>10</v>
      </c>
      <c r="B132" s="141">
        <v>1999</v>
      </c>
      <c r="C132" s="141" t="s">
        <v>456</v>
      </c>
      <c r="D132" s="141">
        <v>29315850</v>
      </c>
      <c r="E132" s="141">
        <v>195230393</v>
      </c>
      <c r="F132" s="141">
        <v>98009801</v>
      </c>
      <c r="G132" s="141">
        <v>65370730</v>
      </c>
      <c r="H132" s="141">
        <v>32639071</v>
      </c>
      <c r="I132" s="141">
        <v>23879642</v>
      </c>
      <c r="J132" s="141">
        <v>93866524</v>
      </c>
      <c r="K132" s="141">
        <v>26836009</v>
      </c>
      <c r="L132" s="141">
        <v>1584633</v>
      </c>
      <c r="M132" s="141">
        <v>128355</v>
      </c>
      <c r="N132" s="141">
        <v>0</v>
      </c>
      <c r="O132" s="141">
        <v>128355</v>
      </c>
      <c r="P132" s="141">
        <v>59603435</v>
      </c>
    </row>
    <row r="133" spans="1:16" ht="12.75">
      <c r="A133" s="141">
        <v>10</v>
      </c>
      <c r="B133" s="141">
        <v>1999</v>
      </c>
      <c r="C133" s="141" t="s">
        <v>457</v>
      </c>
      <c r="D133" s="141">
        <v>1300052</v>
      </c>
      <c r="E133" s="141">
        <v>10119498</v>
      </c>
      <c r="F133" s="141">
        <v>6002105</v>
      </c>
      <c r="G133" s="141">
        <v>4369143</v>
      </c>
      <c r="H133" s="141">
        <v>1632962</v>
      </c>
      <c r="I133" s="141">
        <v>345400</v>
      </c>
      <c r="J133" s="141">
        <v>1444646</v>
      </c>
      <c r="K133" s="141">
        <v>629564</v>
      </c>
      <c r="L133" s="141">
        <v>85301</v>
      </c>
      <c r="M133" s="141">
        <v>6405</v>
      </c>
      <c r="N133" s="141">
        <v>0</v>
      </c>
      <c r="O133" s="141">
        <v>6405</v>
      </c>
      <c r="P133" s="141">
        <v>2268931</v>
      </c>
    </row>
    <row r="134" spans="1:16" ht="12.75">
      <c r="A134" s="141">
        <v>10</v>
      </c>
      <c r="B134" s="141">
        <v>1999</v>
      </c>
      <c r="C134" s="141" t="s">
        <v>458</v>
      </c>
      <c r="D134" s="141">
        <v>2057000</v>
      </c>
      <c r="E134" s="141">
        <v>9057671</v>
      </c>
      <c r="F134" s="141">
        <v>5942139</v>
      </c>
      <c r="G134" s="141">
        <v>3931302</v>
      </c>
      <c r="H134" s="141">
        <v>2010837</v>
      </c>
      <c r="I134" s="141">
        <v>528694</v>
      </c>
      <c r="J134" s="141">
        <v>2375057</v>
      </c>
      <c r="K134" s="141">
        <v>1070852</v>
      </c>
      <c r="L134" s="141">
        <v>335145</v>
      </c>
      <c r="M134" s="141">
        <v>34772</v>
      </c>
      <c r="N134" s="141">
        <v>0</v>
      </c>
      <c r="O134" s="141">
        <v>34772</v>
      </c>
      <c r="P134" s="141">
        <v>3116461</v>
      </c>
    </row>
    <row r="135" spans="1:16" ht="12.75">
      <c r="A135" s="141">
        <v>10</v>
      </c>
      <c r="B135" s="141">
        <v>1999</v>
      </c>
      <c r="C135" s="141" t="s">
        <v>459</v>
      </c>
      <c r="D135" s="141">
        <v>0</v>
      </c>
      <c r="E135" s="141">
        <v>0</v>
      </c>
      <c r="F135" s="141">
        <v>0</v>
      </c>
      <c r="G135" s="141">
        <v>0</v>
      </c>
      <c r="H135" s="141">
        <v>0</v>
      </c>
      <c r="I135" s="141">
        <v>0</v>
      </c>
      <c r="J135" s="141">
        <v>0</v>
      </c>
      <c r="K135" s="141">
        <v>0</v>
      </c>
      <c r="L135" s="141">
        <v>0</v>
      </c>
      <c r="M135" s="141">
        <v>0</v>
      </c>
      <c r="N135" s="141">
        <v>0</v>
      </c>
      <c r="O135" s="141">
        <v>0</v>
      </c>
      <c r="P135" s="141">
        <v>0</v>
      </c>
    </row>
    <row r="136" spans="1:16" ht="12.75">
      <c r="A136" s="141">
        <v>11</v>
      </c>
      <c r="B136" s="141">
        <v>1999</v>
      </c>
      <c r="C136" s="141" t="s">
        <v>460</v>
      </c>
      <c r="D136" s="141">
        <v>0</v>
      </c>
      <c r="E136" s="141">
        <v>0</v>
      </c>
      <c r="F136" s="141">
        <v>0</v>
      </c>
      <c r="G136" s="141">
        <v>0</v>
      </c>
      <c r="H136" s="141">
        <v>0</v>
      </c>
      <c r="I136" s="141">
        <v>0</v>
      </c>
      <c r="J136" s="141">
        <v>0</v>
      </c>
      <c r="K136" s="141">
        <v>0</v>
      </c>
      <c r="L136" s="141">
        <v>0</v>
      </c>
      <c r="M136" s="141">
        <v>0</v>
      </c>
      <c r="N136" s="141">
        <v>0</v>
      </c>
      <c r="O136" s="141">
        <v>0</v>
      </c>
      <c r="P136" s="141">
        <v>0</v>
      </c>
    </row>
    <row r="137" spans="1:16" ht="12.75">
      <c r="A137" s="141">
        <v>10</v>
      </c>
      <c r="B137" s="141">
        <v>1999</v>
      </c>
      <c r="C137" s="141" t="s">
        <v>461</v>
      </c>
      <c r="D137" s="141">
        <v>7176508</v>
      </c>
      <c r="E137" s="141">
        <v>32294285</v>
      </c>
      <c r="F137" s="141">
        <v>3229429</v>
      </c>
      <c r="G137" s="141">
        <v>0</v>
      </c>
      <c r="H137" s="141">
        <v>3229429</v>
      </c>
      <c r="I137" s="141">
        <v>0</v>
      </c>
      <c r="J137" s="141">
        <v>0</v>
      </c>
      <c r="K137" s="141">
        <v>0</v>
      </c>
      <c r="L137" s="141">
        <v>0</v>
      </c>
      <c r="M137" s="141">
        <v>0</v>
      </c>
      <c r="N137" s="141">
        <v>0</v>
      </c>
      <c r="O137" s="141">
        <v>0</v>
      </c>
      <c r="P137" s="141">
        <v>3229429</v>
      </c>
    </row>
    <row r="138" spans="1:16" ht="12.75">
      <c r="A138" s="141">
        <v>12</v>
      </c>
      <c r="B138" s="141">
        <v>1999</v>
      </c>
      <c r="C138" s="141" t="s">
        <v>462</v>
      </c>
      <c r="D138" s="141">
        <v>308402665</v>
      </c>
      <c r="E138" s="141">
        <v>1113850871</v>
      </c>
      <c r="F138" s="141">
        <v>338335570</v>
      </c>
      <c r="G138" s="141">
        <v>157623665</v>
      </c>
      <c r="H138" s="141">
        <v>180711905</v>
      </c>
      <c r="I138" s="141">
        <v>215364218</v>
      </c>
      <c r="J138" s="141">
        <v>935239826</v>
      </c>
      <c r="K138" s="141">
        <v>84221866</v>
      </c>
      <c r="L138" s="141">
        <v>8869248</v>
      </c>
      <c r="M138" s="141">
        <v>619509</v>
      </c>
      <c r="N138" s="141">
        <v>0</v>
      </c>
      <c r="O138" s="141">
        <v>619509</v>
      </c>
      <c r="P138" s="141">
        <v>265553280</v>
      </c>
    </row>
    <row r="139" spans="1:16" ht="12.75">
      <c r="A139" s="141">
        <v>10</v>
      </c>
      <c r="B139" s="141">
        <v>1999</v>
      </c>
      <c r="C139" s="141" t="s">
        <v>463</v>
      </c>
      <c r="D139" s="141">
        <v>13844842</v>
      </c>
      <c r="E139" s="141">
        <v>52850768</v>
      </c>
      <c r="F139" s="141">
        <v>22852881</v>
      </c>
      <c r="G139" s="141">
        <v>15283754</v>
      </c>
      <c r="H139" s="141">
        <v>7569127</v>
      </c>
      <c r="I139" s="141">
        <v>3224227</v>
      </c>
      <c r="J139" s="141">
        <v>12741974</v>
      </c>
      <c r="K139" s="141">
        <v>3579454</v>
      </c>
      <c r="L139" s="141">
        <v>472032</v>
      </c>
      <c r="M139" s="141">
        <v>35221</v>
      </c>
      <c r="N139" s="141">
        <v>0</v>
      </c>
      <c r="O139" s="141">
        <v>35221</v>
      </c>
      <c r="P139" s="141">
        <v>11183802</v>
      </c>
    </row>
    <row r="140" spans="1:16" ht="12.75">
      <c r="A140" s="141">
        <v>10</v>
      </c>
      <c r="B140" s="141">
        <v>1999</v>
      </c>
      <c r="C140" s="141" t="s">
        <v>464</v>
      </c>
      <c r="D140" s="141">
        <v>1280844</v>
      </c>
      <c r="E140" s="141">
        <v>6983696</v>
      </c>
      <c r="F140" s="141">
        <v>3652231</v>
      </c>
      <c r="G140" s="141">
        <v>4481420</v>
      </c>
      <c r="H140" s="141">
        <v>-829189</v>
      </c>
      <c r="I140" s="141">
        <v>155010</v>
      </c>
      <c r="J140" s="141">
        <v>557138</v>
      </c>
      <c r="K140" s="141">
        <v>232759</v>
      </c>
      <c r="L140" s="141">
        <v>39086</v>
      </c>
      <c r="M140" s="141">
        <v>2603</v>
      </c>
      <c r="N140" s="141">
        <v>0</v>
      </c>
      <c r="O140" s="141">
        <v>2603</v>
      </c>
      <c r="P140" s="141">
        <v>-593827</v>
      </c>
    </row>
    <row r="141" spans="1:16" ht="12.75">
      <c r="A141" s="141">
        <v>10</v>
      </c>
      <c r="B141" s="141">
        <v>1999</v>
      </c>
      <c r="C141" s="141" t="s">
        <v>465</v>
      </c>
      <c r="D141" s="141">
        <v>20229010</v>
      </c>
      <c r="E141" s="141">
        <v>90583208</v>
      </c>
      <c r="F141" s="141">
        <v>34205756</v>
      </c>
      <c r="G141" s="141">
        <v>20409702</v>
      </c>
      <c r="H141" s="141">
        <v>13796054</v>
      </c>
      <c r="I141" s="141">
        <v>7938607</v>
      </c>
      <c r="J141" s="141">
        <v>34981895</v>
      </c>
      <c r="K141" s="141">
        <v>7650975</v>
      </c>
      <c r="L141" s="141">
        <v>483451</v>
      </c>
      <c r="M141" s="141">
        <v>51663</v>
      </c>
      <c r="N141" s="141">
        <v>0</v>
      </c>
      <c r="O141" s="141">
        <v>51663</v>
      </c>
      <c r="P141" s="141">
        <v>21498692</v>
      </c>
    </row>
    <row r="142" spans="1:16" ht="12.75">
      <c r="A142" s="141">
        <v>10</v>
      </c>
      <c r="B142" s="141">
        <v>1999</v>
      </c>
      <c r="C142" s="141" t="s">
        <v>466</v>
      </c>
      <c r="D142" s="141">
        <v>5008525</v>
      </c>
      <c r="E142" s="141">
        <v>13743118</v>
      </c>
      <c r="F142" s="141">
        <v>7764892</v>
      </c>
      <c r="G142" s="141">
        <v>4355769</v>
      </c>
      <c r="H142" s="141">
        <v>3409123</v>
      </c>
      <c r="I142" s="141">
        <v>2104098</v>
      </c>
      <c r="J142" s="141">
        <v>9441607</v>
      </c>
      <c r="K142" s="141">
        <v>3263197</v>
      </c>
      <c r="L142" s="141">
        <v>9534564</v>
      </c>
      <c r="M142" s="141">
        <v>904105</v>
      </c>
      <c r="N142" s="141">
        <v>0</v>
      </c>
      <c r="O142" s="141">
        <v>904105</v>
      </c>
      <c r="P142" s="141">
        <v>7576425</v>
      </c>
    </row>
    <row r="143" spans="1:16" ht="12.75">
      <c r="A143" s="141">
        <v>10</v>
      </c>
      <c r="B143" s="141">
        <v>1999</v>
      </c>
      <c r="C143" s="141" t="s">
        <v>467</v>
      </c>
      <c r="D143" s="141">
        <v>8372669</v>
      </c>
      <c r="E143" s="141">
        <v>40224884</v>
      </c>
      <c r="F143" s="141">
        <v>19010636</v>
      </c>
      <c r="G143" s="141">
        <v>11742699</v>
      </c>
      <c r="H143" s="141">
        <v>7267937</v>
      </c>
      <c r="I143" s="141">
        <v>2324113</v>
      </c>
      <c r="J143" s="141">
        <v>13189333</v>
      </c>
      <c r="K143" s="141">
        <v>3799670</v>
      </c>
      <c r="L143" s="141">
        <v>531251</v>
      </c>
      <c r="M143" s="141">
        <v>41300</v>
      </c>
      <c r="N143" s="141">
        <v>0</v>
      </c>
      <c r="O143" s="141">
        <v>41300</v>
      </c>
      <c r="P143" s="141">
        <v>11108907</v>
      </c>
    </row>
    <row r="144" spans="1:16" ht="12.75">
      <c r="A144" s="141">
        <v>10</v>
      </c>
      <c r="B144" s="141">
        <v>1999</v>
      </c>
      <c r="C144" s="141" t="s">
        <v>468</v>
      </c>
      <c r="D144" s="141">
        <v>8690523</v>
      </c>
      <c r="E144" s="141">
        <v>48081024</v>
      </c>
      <c r="F144" s="141">
        <v>18958750</v>
      </c>
      <c r="G144" s="141">
        <v>17411808</v>
      </c>
      <c r="H144" s="141">
        <v>1546942</v>
      </c>
      <c r="I144" s="141">
        <v>633410</v>
      </c>
      <c r="J144" s="141">
        <v>2289259</v>
      </c>
      <c r="K144" s="141">
        <v>833195</v>
      </c>
      <c r="L144" s="141">
        <v>1684255</v>
      </c>
      <c r="M144" s="141">
        <v>150247</v>
      </c>
      <c r="N144" s="141">
        <v>0</v>
      </c>
      <c r="O144" s="141">
        <v>150247</v>
      </c>
      <c r="P144" s="141">
        <v>2530384</v>
      </c>
    </row>
    <row r="145" spans="1:16" ht="12.75">
      <c r="A145" s="141">
        <v>10</v>
      </c>
      <c r="B145" s="141">
        <v>1999</v>
      </c>
      <c r="C145" s="141" t="s">
        <v>469</v>
      </c>
      <c r="D145" s="141">
        <v>16</v>
      </c>
      <c r="E145" s="141">
        <v>100</v>
      </c>
      <c r="F145" s="141">
        <v>132</v>
      </c>
      <c r="G145" s="141">
        <v>20</v>
      </c>
      <c r="H145" s="141">
        <v>112</v>
      </c>
      <c r="I145" s="141">
        <v>0</v>
      </c>
      <c r="J145" s="141">
        <v>0</v>
      </c>
      <c r="K145" s="141">
        <v>0</v>
      </c>
      <c r="L145" s="141">
        <v>0</v>
      </c>
      <c r="M145" s="141">
        <v>0</v>
      </c>
      <c r="N145" s="141">
        <v>0</v>
      </c>
      <c r="O145" s="141">
        <v>0</v>
      </c>
      <c r="P145" s="141">
        <v>112</v>
      </c>
    </row>
    <row r="146" spans="1:16" ht="12.75">
      <c r="A146" s="141">
        <v>10</v>
      </c>
      <c r="B146" s="141">
        <v>1999</v>
      </c>
      <c r="C146" s="141" t="s">
        <v>470</v>
      </c>
      <c r="D146" s="141">
        <v>728532</v>
      </c>
      <c r="E146" s="141">
        <v>4942425</v>
      </c>
      <c r="F146" s="141">
        <v>2704488</v>
      </c>
      <c r="G146" s="141">
        <v>2646235</v>
      </c>
      <c r="H146" s="141">
        <v>58253</v>
      </c>
      <c r="I146" s="141">
        <v>0</v>
      </c>
      <c r="J146" s="141">
        <v>0</v>
      </c>
      <c r="K146" s="141">
        <v>0</v>
      </c>
      <c r="L146" s="141">
        <v>0</v>
      </c>
      <c r="M146" s="141">
        <v>0</v>
      </c>
      <c r="N146" s="141">
        <v>0</v>
      </c>
      <c r="O146" s="141">
        <v>0</v>
      </c>
      <c r="P146" s="141">
        <v>58253</v>
      </c>
    </row>
    <row r="147" spans="1:16" ht="12.75">
      <c r="A147" s="141">
        <v>10</v>
      </c>
      <c r="B147" s="141">
        <v>1999</v>
      </c>
      <c r="C147" s="141" t="s">
        <v>471</v>
      </c>
      <c r="D147" s="141">
        <v>892626</v>
      </c>
      <c r="E147" s="141">
        <v>3301928</v>
      </c>
      <c r="F147" s="141">
        <v>1657472</v>
      </c>
      <c r="G147" s="141">
        <v>1442664</v>
      </c>
      <c r="H147" s="141">
        <v>214808</v>
      </c>
      <c r="I147" s="141">
        <v>77274</v>
      </c>
      <c r="J147" s="141">
        <v>347733</v>
      </c>
      <c r="K147" s="141">
        <v>145680</v>
      </c>
      <c r="L147" s="141">
        <v>73733</v>
      </c>
      <c r="M147" s="141">
        <v>6373</v>
      </c>
      <c r="N147" s="141">
        <v>0</v>
      </c>
      <c r="O147" s="141">
        <v>6373</v>
      </c>
      <c r="P147" s="141">
        <v>366861</v>
      </c>
    </row>
    <row r="148" spans="1:16" ht="12.75">
      <c r="A148" s="141">
        <v>10</v>
      </c>
      <c r="B148" s="141">
        <v>1999</v>
      </c>
      <c r="C148" s="141" t="s">
        <v>472</v>
      </c>
      <c r="D148" s="141">
        <v>4062515</v>
      </c>
      <c r="E148" s="141">
        <v>23188621</v>
      </c>
      <c r="F148" s="141">
        <v>10811756</v>
      </c>
      <c r="G148" s="141">
        <v>7720616</v>
      </c>
      <c r="H148" s="141">
        <v>3091140</v>
      </c>
      <c r="I148" s="141">
        <v>963858</v>
      </c>
      <c r="J148" s="141">
        <v>3768730</v>
      </c>
      <c r="K148" s="141">
        <v>1088425</v>
      </c>
      <c r="L148" s="141">
        <v>88015</v>
      </c>
      <c r="M148" s="141">
        <v>18551</v>
      </c>
      <c r="N148" s="141">
        <v>0</v>
      </c>
      <c r="O148" s="141">
        <v>18551</v>
      </c>
      <c r="P148" s="141">
        <v>4198116</v>
      </c>
    </row>
    <row r="149" spans="1:16" ht="12.75">
      <c r="A149" s="141">
        <v>10</v>
      </c>
      <c r="B149" s="141">
        <v>1999</v>
      </c>
      <c r="C149" s="141" t="s">
        <v>473</v>
      </c>
      <c r="D149" s="141">
        <v>13629</v>
      </c>
      <c r="E149" s="141">
        <v>51792</v>
      </c>
      <c r="F149" s="141">
        <v>41088</v>
      </c>
      <c r="G149" s="141">
        <v>24252</v>
      </c>
      <c r="H149" s="141">
        <v>16836</v>
      </c>
      <c r="I149" s="141">
        <v>0</v>
      </c>
      <c r="J149" s="141">
        <v>0</v>
      </c>
      <c r="K149" s="141">
        <v>0</v>
      </c>
      <c r="L149" s="141">
        <v>0</v>
      </c>
      <c r="M149" s="141">
        <v>0</v>
      </c>
      <c r="N149" s="141">
        <v>0</v>
      </c>
      <c r="O149" s="141">
        <v>0</v>
      </c>
      <c r="P149" s="141">
        <v>16836</v>
      </c>
    </row>
    <row r="150" spans="1:16" ht="12.75">
      <c r="A150" s="141">
        <v>10</v>
      </c>
      <c r="B150" s="141">
        <v>1999</v>
      </c>
      <c r="C150" s="141" t="s">
        <v>474</v>
      </c>
      <c r="D150" s="141">
        <v>1709244</v>
      </c>
      <c r="E150" s="141">
        <v>6882327</v>
      </c>
      <c r="F150" s="141">
        <v>2905628</v>
      </c>
      <c r="G150" s="141">
        <v>3005913</v>
      </c>
      <c r="H150" s="141">
        <v>-100285</v>
      </c>
      <c r="I150" s="141">
        <v>227853</v>
      </c>
      <c r="J150" s="141">
        <v>859596</v>
      </c>
      <c r="K150" s="141">
        <v>311865</v>
      </c>
      <c r="L150" s="141">
        <v>113324</v>
      </c>
      <c r="M150" s="141">
        <v>16891</v>
      </c>
      <c r="N150" s="141">
        <v>0</v>
      </c>
      <c r="O150" s="141">
        <v>16891</v>
      </c>
      <c r="P150" s="141">
        <v>228471</v>
      </c>
    </row>
    <row r="151" spans="1:16" ht="12.75">
      <c r="A151" s="141">
        <v>10</v>
      </c>
      <c r="B151" s="141">
        <v>1999</v>
      </c>
      <c r="C151" s="141" t="s">
        <v>475</v>
      </c>
      <c r="D151" s="141">
        <v>9156544</v>
      </c>
      <c r="E151" s="141">
        <v>40065721</v>
      </c>
      <c r="F151" s="141">
        <v>15802642</v>
      </c>
      <c r="G151" s="141">
        <v>12201970</v>
      </c>
      <c r="H151" s="141">
        <v>3600672</v>
      </c>
      <c r="I151" s="141">
        <v>1737954</v>
      </c>
      <c r="J151" s="141">
        <v>6583960</v>
      </c>
      <c r="K151" s="141">
        <v>1946866</v>
      </c>
      <c r="L151" s="141">
        <v>216287</v>
      </c>
      <c r="M151" s="141">
        <v>19091</v>
      </c>
      <c r="N151" s="141">
        <v>0</v>
      </c>
      <c r="O151" s="141">
        <v>19091</v>
      </c>
      <c r="P151" s="141">
        <v>5566629</v>
      </c>
    </row>
    <row r="152" spans="1:16" ht="12.75">
      <c r="A152" s="141">
        <v>12</v>
      </c>
      <c r="B152" s="141">
        <v>1999</v>
      </c>
      <c r="C152" s="141" t="s">
        <v>476</v>
      </c>
      <c r="D152" s="141">
        <v>73989519</v>
      </c>
      <c r="E152" s="141">
        <v>330899612</v>
      </c>
      <c r="F152" s="141">
        <v>140368352</v>
      </c>
      <c r="G152" s="141">
        <v>100726822</v>
      </c>
      <c r="H152" s="141">
        <v>39641530</v>
      </c>
      <c r="I152" s="141">
        <v>19386404</v>
      </c>
      <c r="J152" s="141">
        <v>84761225</v>
      </c>
      <c r="K152" s="141">
        <v>22852086</v>
      </c>
      <c r="L152" s="141">
        <v>13235998</v>
      </c>
      <c r="M152" s="141">
        <v>1246045</v>
      </c>
      <c r="N152" s="141">
        <v>0</v>
      </c>
      <c r="O152" s="141">
        <v>1246045</v>
      </c>
      <c r="P152" s="141">
        <v>63739661</v>
      </c>
    </row>
    <row r="153" spans="1:16" ht="12.75">
      <c r="A153" s="141">
        <v>10</v>
      </c>
      <c r="B153" s="141">
        <v>1999</v>
      </c>
      <c r="C153" s="141" t="s">
        <v>477</v>
      </c>
      <c r="D153" s="141">
        <v>0</v>
      </c>
      <c r="E153" s="141">
        <v>0</v>
      </c>
      <c r="F153" s="141">
        <v>0</v>
      </c>
      <c r="G153" s="141">
        <v>0</v>
      </c>
      <c r="H153" s="141">
        <v>0</v>
      </c>
      <c r="I153" s="141">
        <v>0</v>
      </c>
      <c r="J153" s="141">
        <v>0</v>
      </c>
      <c r="K153" s="141">
        <v>0</v>
      </c>
      <c r="L153" s="141">
        <v>0</v>
      </c>
      <c r="M153" s="141">
        <v>0</v>
      </c>
      <c r="N153" s="141">
        <v>0</v>
      </c>
      <c r="O153" s="141">
        <v>0</v>
      </c>
      <c r="P153" s="141">
        <v>0</v>
      </c>
    </row>
    <row r="154" spans="1:16" ht="12.75">
      <c r="A154" s="141">
        <v>10</v>
      </c>
      <c r="B154" s="141">
        <v>1999</v>
      </c>
      <c r="C154" s="141" t="s">
        <v>478</v>
      </c>
      <c r="D154" s="141">
        <v>313626</v>
      </c>
      <c r="E154" s="141">
        <v>1980789</v>
      </c>
      <c r="F154" s="141">
        <v>1406701</v>
      </c>
      <c r="G154" s="141">
        <v>1431100</v>
      </c>
      <c r="H154" s="141">
        <v>-24399</v>
      </c>
      <c r="I154" s="141">
        <v>106840</v>
      </c>
      <c r="J154" s="141">
        <v>480783</v>
      </c>
      <c r="K154" s="141">
        <v>322601</v>
      </c>
      <c r="L154" s="141">
        <v>5417</v>
      </c>
      <c r="M154" s="141">
        <v>424</v>
      </c>
      <c r="N154" s="141">
        <v>0</v>
      </c>
      <c r="O154" s="141">
        <v>424</v>
      </c>
      <c r="P154" s="141">
        <v>298626</v>
      </c>
    </row>
    <row r="155" spans="1:16" ht="12.75">
      <c r="A155" s="141">
        <v>10</v>
      </c>
      <c r="B155" s="141">
        <v>1999</v>
      </c>
      <c r="C155" s="141" t="s">
        <v>479</v>
      </c>
      <c r="D155" s="141">
        <v>1989</v>
      </c>
      <c r="E155" s="141">
        <v>12152</v>
      </c>
      <c r="F155" s="141">
        <v>7574</v>
      </c>
      <c r="G155" s="141">
        <v>4536</v>
      </c>
      <c r="H155" s="141">
        <v>3038</v>
      </c>
      <c r="I155" s="141">
        <v>0</v>
      </c>
      <c r="J155" s="141">
        <v>0</v>
      </c>
      <c r="K155" s="141">
        <v>0</v>
      </c>
      <c r="L155" s="141">
        <v>0</v>
      </c>
      <c r="M155" s="141">
        <v>0</v>
      </c>
      <c r="N155" s="141">
        <v>0</v>
      </c>
      <c r="O155" s="141">
        <v>0</v>
      </c>
      <c r="P155" s="141">
        <v>3038</v>
      </c>
    </row>
    <row r="156" spans="1:16" ht="12.75">
      <c r="A156" s="141">
        <v>10</v>
      </c>
      <c r="B156" s="141">
        <v>1999</v>
      </c>
      <c r="C156" s="141" t="s">
        <v>480</v>
      </c>
      <c r="D156" s="141">
        <v>436890</v>
      </c>
      <c r="E156" s="141">
        <v>1721486</v>
      </c>
      <c r="F156" s="141">
        <v>395859</v>
      </c>
      <c r="G156" s="141">
        <v>272986</v>
      </c>
      <c r="H156" s="141">
        <v>122873</v>
      </c>
      <c r="I156" s="141">
        <v>19440</v>
      </c>
      <c r="J156" s="141">
        <v>41664</v>
      </c>
      <c r="K156" s="141">
        <v>7439</v>
      </c>
      <c r="L156" s="141">
        <v>259</v>
      </c>
      <c r="M156" s="141">
        <v>13</v>
      </c>
      <c r="N156" s="141">
        <v>0</v>
      </c>
      <c r="O156" s="141">
        <v>13</v>
      </c>
      <c r="P156" s="141">
        <v>130325</v>
      </c>
    </row>
    <row r="157" spans="1:16" ht="12.75">
      <c r="A157" s="141">
        <v>10</v>
      </c>
      <c r="B157" s="141">
        <v>1999</v>
      </c>
      <c r="C157" s="141" t="s">
        <v>481</v>
      </c>
      <c r="D157" s="141">
        <v>78845</v>
      </c>
      <c r="E157" s="141">
        <v>319388</v>
      </c>
      <c r="F157" s="141">
        <v>509629</v>
      </c>
      <c r="G157" s="141">
        <v>695793</v>
      </c>
      <c r="H157" s="141">
        <v>-186164</v>
      </c>
      <c r="I157" s="141">
        <v>0</v>
      </c>
      <c r="J157" s="141">
        <v>0</v>
      </c>
      <c r="K157" s="141">
        <v>0</v>
      </c>
      <c r="L157" s="141">
        <v>0</v>
      </c>
      <c r="M157" s="141">
        <v>0</v>
      </c>
      <c r="N157" s="141">
        <v>0</v>
      </c>
      <c r="O157" s="141">
        <v>0</v>
      </c>
      <c r="P157" s="141">
        <v>-186164</v>
      </c>
    </row>
    <row r="158" spans="1:16" ht="12.75">
      <c r="A158" s="141">
        <v>10</v>
      </c>
      <c r="B158" s="141">
        <v>1999</v>
      </c>
      <c r="C158" s="141" t="s">
        <v>482</v>
      </c>
      <c r="D158" s="141">
        <v>45321</v>
      </c>
      <c r="E158" s="141">
        <v>236834</v>
      </c>
      <c r="F158" s="141">
        <v>338484</v>
      </c>
      <c r="G158" s="141">
        <v>288702</v>
      </c>
      <c r="H158" s="141">
        <v>49782</v>
      </c>
      <c r="I158" s="141">
        <v>65930</v>
      </c>
      <c r="J158" s="141">
        <v>125157</v>
      </c>
      <c r="K158" s="141">
        <v>156769</v>
      </c>
      <c r="L158" s="141">
        <v>2913</v>
      </c>
      <c r="M158" s="141">
        <v>192</v>
      </c>
      <c r="N158" s="141">
        <v>0</v>
      </c>
      <c r="O158" s="141">
        <v>192</v>
      </c>
      <c r="P158" s="141">
        <v>206743</v>
      </c>
    </row>
    <row r="159" spans="1:16" ht="12.75">
      <c r="A159" s="141">
        <v>10</v>
      </c>
      <c r="B159" s="141">
        <v>1999</v>
      </c>
      <c r="C159" s="141" t="s">
        <v>483</v>
      </c>
      <c r="D159" s="141">
        <v>657</v>
      </c>
      <c r="E159" s="141">
        <v>2497</v>
      </c>
      <c r="F159" s="141">
        <v>1827</v>
      </c>
      <c r="G159" s="141">
        <v>610</v>
      </c>
      <c r="H159" s="141">
        <v>1217</v>
      </c>
      <c r="I159" s="141">
        <v>0</v>
      </c>
      <c r="J159" s="141">
        <v>0</v>
      </c>
      <c r="K159" s="141">
        <v>0</v>
      </c>
      <c r="L159" s="141">
        <v>0</v>
      </c>
      <c r="M159" s="141">
        <v>0</v>
      </c>
      <c r="N159" s="141">
        <v>0</v>
      </c>
      <c r="O159" s="141">
        <v>0</v>
      </c>
      <c r="P159" s="141">
        <v>1217</v>
      </c>
    </row>
    <row r="160" spans="1:16" ht="12.75">
      <c r="A160" s="141">
        <v>10</v>
      </c>
      <c r="B160" s="141">
        <v>1999</v>
      </c>
      <c r="C160" s="141" t="s">
        <v>484</v>
      </c>
      <c r="D160" s="141">
        <v>6088543</v>
      </c>
      <c r="E160" s="141">
        <v>29298092</v>
      </c>
      <c r="F160" s="141">
        <v>21655981</v>
      </c>
      <c r="G160" s="141">
        <v>17486541</v>
      </c>
      <c r="H160" s="141">
        <v>4169440</v>
      </c>
      <c r="I160" s="141">
        <v>2627763</v>
      </c>
      <c r="J160" s="141">
        <v>9455984</v>
      </c>
      <c r="K160" s="141">
        <v>5602018</v>
      </c>
      <c r="L160" s="141">
        <v>251243</v>
      </c>
      <c r="M160" s="141">
        <v>24702</v>
      </c>
      <c r="N160" s="141">
        <v>0</v>
      </c>
      <c r="O160" s="141">
        <v>24702</v>
      </c>
      <c r="P160" s="141">
        <v>9796160</v>
      </c>
    </row>
    <row r="161" spans="1:16" ht="12.75">
      <c r="A161" s="141">
        <v>10</v>
      </c>
      <c r="B161" s="141">
        <v>1999</v>
      </c>
      <c r="C161" s="141" t="s">
        <v>485</v>
      </c>
      <c r="D161" s="141">
        <v>0</v>
      </c>
      <c r="E161" s="141">
        <v>0</v>
      </c>
      <c r="F161" s="141">
        <v>0</v>
      </c>
      <c r="G161" s="141">
        <v>0</v>
      </c>
      <c r="H161" s="141">
        <v>0</v>
      </c>
      <c r="I161" s="141">
        <v>0</v>
      </c>
      <c r="J161" s="141">
        <v>0</v>
      </c>
      <c r="K161" s="141">
        <v>0</v>
      </c>
      <c r="L161" s="141">
        <v>0</v>
      </c>
      <c r="M161" s="141">
        <v>0</v>
      </c>
      <c r="N161" s="141">
        <v>0</v>
      </c>
      <c r="O161" s="141">
        <v>0</v>
      </c>
      <c r="P161" s="141">
        <v>0</v>
      </c>
    </row>
    <row r="162" spans="1:16" ht="12.75">
      <c r="A162" s="141">
        <v>10</v>
      </c>
      <c r="B162" s="141">
        <v>1999</v>
      </c>
      <c r="C162" s="141" t="s">
        <v>486</v>
      </c>
      <c r="D162" s="141">
        <v>6342470</v>
      </c>
      <c r="E162" s="141">
        <v>29789319</v>
      </c>
      <c r="F162" s="141">
        <v>13910195</v>
      </c>
      <c r="G162" s="141">
        <v>1940757</v>
      </c>
      <c r="H162" s="141">
        <v>11969438</v>
      </c>
      <c r="I162" s="141">
        <v>5282649</v>
      </c>
      <c r="J162" s="141">
        <v>20180261</v>
      </c>
      <c r="K162" s="141">
        <v>1808645</v>
      </c>
      <c r="L162" s="141">
        <v>100365</v>
      </c>
      <c r="M162" s="141">
        <v>4907</v>
      </c>
      <c r="N162" s="141">
        <v>0</v>
      </c>
      <c r="O162" s="141">
        <v>4907</v>
      </c>
      <c r="P162" s="141">
        <v>13782990</v>
      </c>
    </row>
    <row r="163" spans="1:16" ht="12.75">
      <c r="A163" s="141">
        <v>10</v>
      </c>
      <c r="B163" s="141">
        <v>1999</v>
      </c>
      <c r="C163" s="141" t="s">
        <v>487</v>
      </c>
      <c r="D163" s="141">
        <v>10549639</v>
      </c>
      <c r="E163" s="141">
        <v>60176814</v>
      </c>
      <c r="F163" s="141">
        <v>38681136</v>
      </c>
      <c r="G163" s="141">
        <v>38289829</v>
      </c>
      <c r="H163" s="141">
        <v>391307</v>
      </c>
      <c r="I163" s="141">
        <v>1320948</v>
      </c>
      <c r="J163" s="141">
        <v>3088660</v>
      </c>
      <c r="K163" s="141">
        <v>1976330</v>
      </c>
      <c r="L163" s="141">
        <v>937609</v>
      </c>
      <c r="M163" s="141">
        <v>165233</v>
      </c>
      <c r="N163" s="141">
        <v>0</v>
      </c>
      <c r="O163" s="141">
        <v>165233</v>
      </c>
      <c r="P163" s="141">
        <v>2532870</v>
      </c>
    </row>
    <row r="164" spans="1:16" ht="12.75">
      <c r="A164" s="141">
        <v>10</v>
      </c>
      <c r="B164" s="141">
        <v>1999</v>
      </c>
      <c r="C164" s="141" t="s">
        <v>488</v>
      </c>
      <c r="D164" s="141">
        <v>4279422</v>
      </c>
      <c r="E164" s="141">
        <v>18270684</v>
      </c>
      <c r="F164" s="141">
        <v>8239516</v>
      </c>
      <c r="G164" s="141">
        <v>8088673</v>
      </c>
      <c r="H164" s="141">
        <v>150843</v>
      </c>
      <c r="I164" s="141">
        <v>1129568</v>
      </c>
      <c r="J164" s="141">
        <v>4890164</v>
      </c>
      <c r="K164" s="141">
        <v>2253109</v>
      </c>
      <c r="L164" s="141">
        <v>708959</v>
      </c>
      <c r="M164" s="141">
        <v>80393</v>
      </c>
      <c r="N164" s="141">
        <v>0</v>
      </c>
      <c r="O164" s="141">
        <v>80393</v>
      </c>
      <c r="P164" s="141">
        <v>2484345</v>
      </c>
    </row>
    <row r="165" spans="1:16" ht="12.75">
      <c r="A165" s="141">
        <v>10</v>
      </c>
      <c r="B165" s="141">
        <v>1999</v>
      </c>
      <c r="C165" s="141" t="s">
        <v>489</v>
      </c>
      <c r="D165" s="141">
        <v>22326863</v>
      </c>
      <c r="E165" s="141">
        <v>122983158</v>
      </c>
      <c r="F165" s="141">
        <v>39599259</v>
      </c>
      <c r="G165" s="141">
        <v>9399122</v>
      </c>
      <c r="H165" s="141">
        <v>30200137</v>
      </c>
      <c r="I165" s="141">
        <v>11785419</v>
      </c>
      <c r="J165" s="141">
        <v>57888099</v>
      </c>
      <c r="K165" s="141">
        <v>3792312</v>
      </c>
      <c r="L165" s="141">
        <v>526504</v>
      </c>
      <c r="M165" s="141">
        <v>77608</v>
      </c>
      <c r="N165" s="141">
        <v>0</v>
      </c>
      <c r="O165" s="141">
        <v>77608</v>
      </c>
      <c r="P165" s="141">
        <v>34070057</v>
      </c>
    </row>
    <row r="166" spans="1:16" ht="12.75">
      <c r="A166" s="141">
        <v>10</v>
      </c>
      <c r="B166" s="141">
        <v>1999</v>
      </c>
      <c r="C166" s="141" t="s">
        <v>490</v>
      </c>
      <c r="D166" s="141">
        <v>0</v>
      </c>
      <c r="E166" s="141">
        <v>0</v>
      </c>
      <c r="F166" s="141">
        <v>0</v>
      </c>
      <c r="G166" s="141">
        <v>0</v>
      </c>
      <c r="H166" s="141">
        <v>0</v>
      </c>
      <c r="I166" s="141">
        <v>0</v>
      </c>
      <c r="J166" s="141">
        <v>0</v>
      </c>
      <c r="K166" s="141">
        <v>0</v>
      </c>
      <c r="L166" s="141">
        <v>0</v>
      </c>
      <c r="M166" s="141">
        <v>0</v>
      </c>
      <c r="N166" s="141">
        <v>0</v>
      </c>
      <c r="O166" s="141">
        <v>0</v>
      </c>
      <c r="P166" s="141">
        <v>0</v>
      </c>
    </row>
    <row r="167" spans="1:16" ht="12.75">
      <c r="A167" s="141">
        <v>10</v>
      </c>
      <c r="B167" s="141">
        <v>1999</v>
      </c>
      <c r="C167" s="141" t="s">
        <v>491</v>
      </c>
      <c r="D167" s="141">
        <v>0</v>
      </c>
      <c r="E167" s="141">
        <v>0</v>
      </c>
      <c r="F167" s="141">
        <v>0</v>
      </c>
      <c r="G167" s="141">
        <v>0</v>
      </c>
      <c r="H167" s="141">
        <v>0</v>
      </c>
      <c r="I167" s="141">
        <v>22589</v>
      </c>
      <c r="J167" s="141">
        <v>101652</v>
      </c>
      <c r="K167" s="141">
        <v>76238</v>
      </c>
      <c r="L167" s="141">
        <v>0</v>
      </c>
      <c r="M167" s="141">
        <v>0</v>
      </c>
      <c r="N167" s="141">
        <v>0</v>
      </c>
      <c r="O167" s="141">
        <v>0</v>
      </c>
      <c r="P167" s="141">
        <v>76238</v>
      </c>
    </row>
    <row r="168" spans="1:16" ht="12.75">
      <c r="A168" s="141">
        <v>10</v>
      </c>
      <c r="B168" s="141">
        <v>1999</v>
      </c>
      <c r="C168" s="141" t="s">
        <v>492</v>
      </c>
      <c r="D168" s="141">
        <v>10930805</v>
      </c>
      <c r="E168" s="141">
        <v>61854262</v>
      </c>
      <c r="F168" s="141">
        <v>31918022</v>
      </c>
      <c r="G168" s="141">
        <v>21488150</v>
      </c>
      <c r="H168" s="141">
        <v>10429872</v>
      </c>
      <c r="I168" s="141">
        <v>7379129</v>
      </c>
      <c r="J168" s="141">
        <v>37978325</v>
      </c>
      <c r="K168" s="141">
        <v>12620650</v>
      </c>
      <c r="L168" s="141">
        <v>637927</v>
      </c>
      <c r="M168" s="141">
        <v>63914</v>
      </c>
      <c r="N168" s="141">
        <v>0</v>
      </c>
      <c r="O168" s="141">
        <v>63914</v>
      </c>
      <c r="P168" s="141">
        <v>23114436</v>
      </c>
    </row>
    <row r="169" spans="1:16" ht="12.75">
      <c r="A169" s="141">
        <v>10</v>
      </c>
      <c r="B169" s="141">
        <v>1999</v>
      </c>
      <c r="C169" s="141" t="s">
        <v>493</v>
      </c>
      <c r="D169" s="141">
        <v>30327</v>
      </c>
      <c r="E169" s="141">
        <v>242004</v>
      </c>
      <c r="F169" s="141">
        <v>246695</v>
      </c>
      <c r="G169" s="141">
        <v>121375</v>
      </c>
      <c r="H169" s="141">
        <v>125320</v>
      </c>
      <c r="I169" s="141">
        <v>0</v>
      </c>
      <c r="J169" s="141">
        <v>0</v>
      </c>
      <c r="K169" s="141">
        <v>0</v>
      </c>
      <c r="L169" s="141">
        <v>0</v>
      </c>
      <c r="M169" s="141">
        <v>0</v>
      </c>
      <c r="N169" s="141">
        <v>0</v>
      </c>
      <c r="O169" s="141">
        <v>0</v>
      </c>
      <c r="P169" s="141">
        <v>125320</v>
      </c>
    </row>
    <row r="170" spans="1:16" ht="12.75">
      <c r="A170" s="141">
        <v>10</v>
      </c>
      <c r="B170" s="141">
        <v>1999</v>
      </c>
      <c r="C170" s="141" t="s">
        <v>494</v>
      </c>
      <c r="D170" s="141">
        <v>609645</v>
      </c>
      <c r="E170" s="141">
        <v>1829939</v>
      </c>
      <c r="F170" s="141">
        <v>541594</v>
      </c>
      <c r="G170" s="141">
        <v>862436</v>
      </c>
      <c r="H170" s="141">
        <v>-320842</v>
      </c>
      <c r="I170" s="141">
        <v>53134</v>
      </c>
      <c r="J170" s="141">
        <v>258693</v>
      </c>
      <c r="K170" s="141">
        <v>129304</v>
      </c>
      <c r="L170" s="141">
        <v>88285</v>
      </c>
      <c r="M170" s="141">
        <v>8011</v>
      </c>
      <c r="N170" s="141">
        <v>0</v>
      </c>
      <c r="O170" s="141">
        <v>8011</v>
      </c>
      <c r="P170" s="141">
        <v>-183527</v>
      </c>
    </row>
    <row r="171" spans="1:16" ht="12.75">
      <c r="A171" s="141">
        <v>10</v>
      </c>
      <c r="B171" s="141">
        <v>1999</v>
      </c>
      <c r="C171" s="141" t="s">
        <v>495</v>
      </c>
      <c r="D171" s="141">
        <v>2218484</v>
      </c>
      <c r="E171" s="141">
        <v>10662032</v>
      </c>
      <c r="F171" s="141">
        <v>6068998</v>
      </c>
      <c r="G171" s="141">
        <v>3712411</v>
      </c>
      <c r="H171" s="141">
        <v>2356587</v>
      </c>
      <c r="I171" s="141">
        <v>987855</v>
      </c>
      <c r="J171" s="141">
        <v>4453504</v>
      </c>
      <c r="K171" s="141">
        <v>1458614</v>
      </c>
      <c r="L171" s="141">
        <v>22165</v>
      </c>
      <c r="M171" s="141">
        <v>3206</v>
      </c>
      <c r="N171" s="141">
        <v>0</v>
      </c>
      <c r="O171" s="141">
        <v>3206</v>
      </c>
      <c r="P171" s="141">
        <v>3818407</v>
      </c>
    </row>
    <row r="172" spans="1:16" ht="12.75">
      <c r="A172" s="141">
        <v>10</v>
      </c>
      <c r="B172" s="141">
        <v>1999</v>
      </c>
      <c r="C172" s="141" t="s">
        <v>496</v>
      </c>
      <c r="D172" s="141">
        <v>15299</v>
      </c>
      <c r="E172" s="141">
        <v>74757</v>
      </c>
      <c r="F172" s="141">
        <v>50068</v>
      </c>
      <c r="G172" s="141">
        <v>37044</v>
      </c>
      <c r="H172" s="141">
        <v>13024</v>
      </c>
      <c r="I172" s="141">
        <v>0</v>
      </c>
      <c r="J172" s="141">
        <v>0</v>
      </c>
      <c r="K172" s="141">
        <v>0</v>
      </c>
      <c r="L172" s="141">
        <v>0</v>
      </c>
      <c r="M172" s="141">
        <v>0</v>
      </c>
      <c r="N172" s="141">
        <v>0</v>
      </c>
      <c r="O172" s="141">
        <v>0</v>
      </c>
      <c r="P172" s="141">
        <v>13024</v>
      </c>
    </row>
    <row r="173" spans="1:16" ht="12.75">
      <c r="A173" s="141">
        <v>10</v>
      </c>
      <c r="B173" s="141">
        <v>1999</v>
      </c>
      <c r="C173" s="141" t="s">
        <v>497</v>
      </c>
      <c r="D173" s="141">
        <v>27482</v>
      </c>
      <c r="E173" s="141">
        <v>202121</v>
      </c>
      <c r="F173" s="141">
        <v>189612</v>
      </c>
      <c r="G173" s="141">
        <v>120151</v>
      </c>
      <c r="H173" s="141">
        <v>69461</v>
      </c>
      <c r="I173" s="141">
        <v>0</v>
      </c>
      <c r="J173" s="141">
        <v>0</v>
      </c>
      <c r="K173" s="141">
        <v>0</v>
      </c>
      <c r="L173" s="141">
        <v>0</v>
      </c>
      <c r="M173" s="141">
        <v>0</v>
      </c>
      <c r="N173" s="141">
        <v>0</v>
      </c>
      <c r="O173" s="141">
        <v>0</v>
      </c>
      <c r="P173" s="141">
        <v>69461</v>
      </c>
    </row>
    <row r="174" spans="1:16" ht="12.75">
      <c r="A174" s="141">
        <v>10</v>
      </c>
      <c r="B174" s="141">
        <v>1999</v>
      </c>
      <c r="C174" s="141" t="s">
        <v>498</v>
      </c>
      <c r="D174" s="141">
        <v>202518</v>
      </c>
      <c r="E174" s="141">
        <v>1076509</v>
      </c>
      <c r="F174" s="141">
        <v>829969</v>
      </c>
      <c r="G174" s="141">
        <v>547561</v>
      </c>
      <c r="H174" s="141">
        <v>282408</v>
      </c>
      <c r="I174" s="141">
        <v>0</v>
      </c>
      <c r="J174" s="141">
        <v>0</v>
      </c>
      <c r="K174" s="141">
        <v>0</v>
      </c>
      <c r="L174" s="141">
        <v>0</v>
      </c>
      <c r="M174" s="141">
        <v>0</v>
      </c>
      <c r="N174" s="141">
        <v>0</v>
      </c>
      <c r="O174" s="141">
        <v>0</v>
      </c>
      <c r="P174" s="141">
        <v>282408</v>
      </c>
    </row>
    <row r="175" spans="1:16" ht="12.75">
      <c r="A175" s="141">
        <v>10</v>
      </c>
      <c r="B175" s="141">
        <v>1999</v>
      </c>
      <c r="C175" s="141" t="s">
        <v>499</v>
      </c>
      <c r="D175" s="141">
        <v>2718139</v>
      </c>
      <c r="E175" s="141">
        <v>17522064</v>
      </c>
      <c r="F175" s="141">
        <v>11940671</v>
      </c>
      <c r="G175" s="141">
        <v>10454440</v>
      </c>
      <c r="H175" s="141">
        <v>1486231</v>
      </c>
      <c r="I175" s="141">
        <v>588727</v>
      </c>
      <c r="J175" s="141">
        <v>1947932</v>
      </c>
      <c r="K175" s="141">
        <v>1168295</v>
      </c>
      <c r="L175" s="141">
        <v>992127</v>
      </c>
      <c r="M175" s="141">
        <v>249289</v>
      </c>
      <c r="N175" s="141">
        <v>0</v>
      </c>
      <c r="O175" s="141">
        <v>249289</v>
      </c>
      <c r="P175" s="141">
        <v>2903815</v>
      </c>
    </row>
    <row r="176" spans="1:16" ht="12.75">
      <c r="A176" s="141">
        <v>10</v>
      </c>
      <c r="B176" s="141">
        <v>1999</v>
      </c>
      <c r="C176" s="141" t="s">
        <v>402</v>
      </c>
      <c r="D176" s="141">
        <v>15404951</v>
      </c>
      <c r="E176" s="141">
        <v>106842303</v>
      </c>
      <c r="F176" s="141">
        <v>43154536</v>
      </c>
      <c r="G176" s="141">
        <v>25187980</v>
      </c>
      <c r="H176" s="141">
        <v>17966556</v>
      </c>
      <c r="I176" s="141">
        <v>1229927</v>
      </c>
      <c r="J176" s="141">
        <v>5487863</v>
      </c>
      <c r="K176" s="141">
        <v>1696115</v>
      </c>
      <c r="L176" s="141">
        <v>1024303</v>
      </c>
      <c r="M176" s="141">
        <v>112090</v>
      </c>
      <c r="N176" s="141">
        <v>0</v>
      </c>
      <c r="O176" s="141">
        <v>112090</v>
      </c>
      <c r="P176" s="141">
        <v>19774761</v>
      </c>
    </row>
    <row r="177" spans="1:16" ht="12.75">
      <c r="A177" s="141">
        <v>10</v>
      </c>
      <c r="B177" s="141">
        <v>1999</v>
      </c>
      <c r="C177" s="141" t="s">
        <v>403</v>
      </c>
      <c r="D177" s="141">
        <v>8054906</v>
      </c>
      <c r="E177" s="141">
        <v>25725838</v>
      </c>
      <c r="F177" s="141">
        <v>11506213</v>
      </c>
      <c r="G177" s="141">
        <v>4073734</v>
      </c>
      <c r="H177" s="141">
        <v>7432479</v>
      </c>
      <c r="I177" s="141">
        <v>1508515</v>
      </c>
      <c r="J177" s="141">
        <v>6518157</v>
      </c>
      <c r="K177" s="141">
        <v>1311532</v>
      </c>
      <c r="L177" s="141">
        <v>353393</v>
      </c>
      <c r="M177" s="141">
        <v>19532</v>
      </c>
      <c r="N177" s="141">
        <v>0</v>
      </c>
      <c r="O177" s="141">
        <v>19532</v>
      </c>
      <c r="P177" s="141">
        <v>8763543</v>
      </c>
    </row>
    <row r="178" spans="1:16" ht="12.75">
      <c r="A178" s="141">
        <v>10</v>
      </c>
      <c r="B178" s="141">
        <v>1999</v>
      </c>
      <c r="C178" s="141" t="s">
        <v>404</v>
      </c>
      <c r="D178" s="141">
        <v>398773</v>
      </c>
      <c r="E178" s="141">
        <v>2208735</v>
      </c>
      <c r="F178" s="141">
        <v>2118924</v>
      </c>
      <c r="G178" s="141">
        <v>1356706</v>
      </c>
      <c r="H178" s="141">
        <v>762218</v>
      </c>
      <c r="I178" s="141">
        <v>193031</v>
      </c>
      <c r="J178" s="141">
        <v>613111</v>
      </c>
      <c r="K178" s="141">
        <v>388443</v>
      </c>
      <c r="L178" s="141">
        <v>49314</v>
      </c>
      <c r="M178" s="141">
        <v>3582</v>
      </c>
      <c r="N178" s="141">
        <v>0</v>
      </c>
      <c r="O178" s="141">
        <v>3582</v>
      </c>
      <c r="P178" s="141">
        <v>1154243</v>
      </c>
    </row>
    <row r="179" spans="1:16" ht="12.75">
      <c r="A179" s="141">
        <v>10</v>
      </c>
      <c r="B179" s="141">
        <v>1999</v>
      </c>
      <c r="C179" s="141" t="s">
        <v>405</v>
      </c>
      <c r="D179" s="141">
        <v>13530379</v>
      </c>
      <c r="E179" s="141">
        <v>60702564</v>
      </c>
      <c r="F179" s="141">
        <v>23257131</v>
      </c>
      <c r="G179" s="141">
        <v>9274641</v>
      </c>
      <c r="H179" s="141">
        <v>13982490</v>
      </c>
      <c r="I179" s="141">
        <v>4470346</v>
      </c>
      <c r="J179" s="141">
        <v>20385567</v>
      </c>
      <c r="K179" s="141">
        <v>3083915</v>
      </c>
      <c r="L179" s="141">
        <v>236134</v>
      </c>
      <c r="M179" s="141">
        <v>14787</v>
      </c>
      <c r="N179" s="141">
        <v>0</v>
      </c>
      <c r="O179" s="141">
        <v>14787</v>
      </c>
      <c r="P179" s="141">
        <v>17081192</v>
      </c>
    </row>
    <row r="180" spans="1:16" ht="12.75">
      <c r="A180" s="141">
        <v>10</v>
      </c>
      <c r="B180" s="141">
        <v>1999</v>
      </c>
      <c r="C180" s="141" t="s">
        <v>406</v>
      </c>
      <c r="D180" s="141">
        <v>3211424</v>
      </c>
      <c r="E180" s="141">
        <v>13636710</v>
      </c>
      <c r="F180" s="141">
        <v>8098596</v>
      </c>
      <c r="G180" s="141">
        <v>4593438</v>
      </c>
      <c r="H180" s="141">
        <v>3505158</v>
      </c>
      <c r="I180" s="141">
        <v>727457</v>
      </c>
      <c r="J180" s="141">
        <v>2916537</v>
      </c>
      <c r="K180" s="141">
        <v>1060959</v>
      </c>
      <c r="L180" s="141">
        <v>89415</v>
      </c>
      <c r="M180" s="141">
        <v>9531</v>
      </c>
      <c r="N180" s="141">
        <v>0</v>
      </c>
      <c r="O180" s="141">
        <v>9531</v>
      </c>
      <c r="P180" s="141">
        <v>4575648</v>
      </c>
    </row>
    <row r="181" spans="1:16" ht="12.75">
      <c r="A181" s="141">
        <v>10</v>
      </c>
      <c r="B181" s="141">
        <v>1999</v>
      </c>
      <c r="C181" s="141" t="s">
        <v>407</v>
      </c>
      <c r="D181" s="141">
        <v>2373580</v>
      </c>
      <c r="E181" s="141">
        <v>16718302</v>
      </c>
      <c r="F181" s="141">
        <v>10997119</v>
      </c>
      <c r="G181" s="141">
        <v>12612205</v>
      </c>
      <c r="H181" s="141">
        <v>-1615086</v>
      </c>
      <c r="I181" s="141">
        <v>280048</v>
      </c>
      <c r="J181" s="141">
        <v>737308</v>
      </c>
      <c r="K181" s="141">
        <v>333995</v>
      </c>
      <c r="L181" s="141">
        <v>27426</v>
      </c>
      <c r="M181" s="141">
        <v>3974</v>
      </c>
      <c r="N181" s="141">
        <v>0</v>
      </c>
      <c r="O181" s="141">
        <v>3974</v>
      </c>
      <c r="P181" s="141">
        <v>-1277117</v>
      </c>
    </row>
    <row r="182" spans="1:16" ht="12.75">
      <c r="A182" s="141">
        <v>12</v>
      </c>
      <c r="B182" s="141">
        <v>1999</v>
      </c>
      <c r="C182" s="141" t="s">
        <v>408</v>
      </c>
      <c r="D182" s="141">
        <v>110190977</v>
      </c>
      <c r="E182" s="141">
        <v>584089353</v>
      </c>
      <c r="F182" s="141">
        <v>275664309</v>
      </c>
      <c r="G182" s="141">
        <v>172340921</v>
      </c>
      <c r="H182" s="141">
        <v>103323388</v>
      </c>
      <c r="I182" s="141">
        <v>39779315</v>
      </c>
      <c r="J182" s="141">
        <v>177549421</v>
      </c>
      <c r="K182" s="141">
        <v>39247283</v>
      </c>
      <c r="L182" s="141">
        <v>6053758</v>
      </c>
      <c r="M182" s="141">
        <v>841388</v>
      </c>
      <c r="N182" s="141">
        <v>0</v>
      </c>
      <c r="O182" s="141">
        <v>841388</v>
      </c>
      <c r="P182" s="141">
        <v>143412059</v>
      </c>
    </row>
    <row r="183" spans="1:16" ht="12.75">
      <c r="A183" s="141">
        <v>10</v>
      </c>
      <c r="B183" s="141">
        <v>1999</v>
      </c>
      <c r="C183" s="141" t="s">
        <v>409</v>
      </c>
      <c r="D183" s="141">
        <v>10183374</v>
      </c>
      <c r="E183" s="141">
        <v>54719084</v>
      </c>
      <c r="F183" s="141">
        <v>22101069</v>
      </c>
      <c r="G183" s="141">
        <v>3603439</v>
      </c>
      <c r="H183" s="141">
        <v>18497630</v>
      </c>
      <c r="I183" s="141">
        <v>4707673</v>
      </c>
      <c r="J183" s="141">
        <v>39940526</v>
      </c>
      <c r="K183" s="141">
        <v>2705453</v>
      </c>
      <c r="L183" s="141">
        <v>900801</v>
      </c>
      <c r="M183" s="141">
        <v>91987</v>
      </c>
      <c r="N183" s="141">
        <v>0</v>
      </c>
      <c r="O183" s="141">
        <v>91987</v>
      </c>
      <c r="P183" s="141">
        <v>21295070</v>
      </c>
    </row>
    <row r="184" spans="1:16" ht="12.75">
      <c r="A184" s="141">
        <v>10</v>
      </c>
      <c r="B184" s="141">
        <v>1999</v>
      </c>
      <c r="C184" s="141" t="s">
        <v>410</v>
      </c>
      <c r="D184" s="141">
        <v>976</v>
      </c>
      <c r="E184" s="141">
        <v>3708</v>
      </c>
      <c r="F184" s="141">
        <v>2709</v>
      </c>
      <c r="G184" s="141">
        <v>2125</v>
      </c>
      <c r="H184" s="141">
        <v>584</v>
      </c>
      <c r="I184" s="141">
        <v>0</v>
      </c>
      <c r="J184" s="141">
        <v>0</v>
      </c>
      <c r="K184" s="141">
        <v>0</v>
      </c>
      <c r="L184" s="141">
        <v>0</v>
      </c>
      <c r="M184" s="141">
        <v>0</v>
      </c>
      <c r="N184" s="141">
        <v>0</v>
      </c>
      <c r="O184" s="141">
        <v>0</v>
      </c>
      <c r="P184" s="141">
        <v>584</v>
      </c>
    </row>
    <row r="185" spans="1:16" ht="12.75">
      <c r="A185" s="141">
        <v>10</v>
      </c>
      <c r="B185" s="141">
        <v>1999</v>
      </c>
      <c r="C185" s="141" t="s">
        <v>411</v>
      </c>
      <c r="D185" s="141">
        <v>290486</v>
      </c>
      <c r="E185" s="141">
        <v>1400443</v>
      </c>
      <c r="F185" s="141">
        <v>906109</v>
      </c>
      <c r="G185" s="141">
        <v>956565</v>
      </c>
      <c r="H185" s="141">
        <v>-50456</v>
      </c>
      <c r="I185" s="141">
        <v>48965</v>
      </c>
      <c r="J185" s="141">
        <v>190059</v>
      </c>
      <c r="K185" s="141">
        <v>135278</v>
      </c>
      <c r="L185" s="141">
        <v>69569</v>
      </c>
      <c r="M185" s="141">
        <v>4795</v>
      </c>
      <c r="N185" s="141">
        <v>0</v>
      </c>
      <c r="O185" s="141">
        <v>4795</v>
      </c>
      <c r="P185" s="141">
        <v>89617</v>
      </c>
    </row>
    <row r="186" spans="1:16" ht="12.75">
      <c r="A186" s="141">
        <v>10</v>
      </c>
      <c r="B186" s="141">
        <v>1999</v>
      </c>
      <c r="C186" s="141" t="s">
        <v>412</v>
      </c>
      <c r="D186" s="141">
        <v>181703</v>
      </c>
      <c r="E186" s="141">
        <v>728475</v>
      </c>
      <c r="F186" s="141">
        <v>389323</v>
      </c>
      <c r="G186" s="141">
        <v>244943</v>
      </c>
      <c r="H186" s="141">
        <v>144380</v>
      </c>
      <c r="I186" s="141">
        <v>0</v>
      </c>
      <c r="J186" s="141">
        <v>0</v>
      </c>
      <c r="K186" s="141">
        <v>0</v>
      </c>
      <c r="L186" s="141">
        <v>0</v>
      </c>
      <c r="M186" s="141">
        <v>0</v>
      </c>
      <c r="N186" s="141">
        <v>0</v>
      </c>
      <c r="O186" s="141">
        <v>0</v>
      </c>
      <c r="P186" s="141">
        <v>144380</v>
      </c>
    </row>
    <row r="187" spans="1:16" ht="12.75">
      <c r="A187" s="141">
        <v>10</v>
      </c>
      <c r="B187" s="141">
        <v>1999</v>
      </c>
      <c r="C187" s="141" t="s">
        <v>413</v>
      </c>
      <c r="D187" s="141">
        <v>4471</v>
      </c>
      <c r="E187" s="141">
        <v>25222</v>
      </c>
      <c r="F187" s="141">
        <v>18888</v>
      </c>
      <c r="G187" s="141">
        <v>13777</v>
      </c>
      <c r="H187" s="141">
        <v>5111</v>
      </c>
      <c r="I187" s="141">
        <v>0</v>
      </c>
      <c r="J187" s="141">
        <v>0</v>
      </c>
      <c r="K187" s="141">
        <v>0</v>
      </c>
      <c r="L187" s="141">
        <v>0</v>
      </c>
      <c r="M187" s="141">
        <v>0</v>
      </c>
      <c r="N187" s="141">
        <v>0</v>
      </c>
      <c r="O187" s="141">
        <v>0</v>
      </c>
      <c r="P187" s="141">
        <v>5111</v>
      </c>
    </row>
    <row r="188" spans="1:16" ht="12.75">
      <c r="A188" s="141">
        <v>10</v>
      </c>
      <c r="B188" s="141">
        <v>1999</v>
      </c>
      <c r="C188" s="141" t="s">
        <v>414</v>
      </c>
      <c r="D188" s="141">
        <v>64650</v>
      </c>
      <c r="E188" s="141">
        <v>306416</v>
      </c>
      <c r="F188" s="141">
        <v>261337</v>
      </c>
      <c r="G188" s="141">
        <v>154012</v>
      </c>
      <c r="H188" s="141">
        <v>107325</v>
      </c>
      <c r="I188" s="141">
        <v>20783</v>
      </c>
      <c r="J188" s="141">
        <v>80166</v>
      </c>
      <c r="K188" s="141">
        <v>41525</v>
      </c>
      <c r="L188" s="141">
        <v>0</v>
      </c>
      <c r="M188" s="141">
        <v>0</v>
      </c>
      <c r="N188" s="141">
        <v>0</v>
      </c>
      <c r="O188" s="141">
        <v>0</v>
      </c>
      <c r="P188" s="141">
        <v>148850</v>
      </c>
    </row>
    <row r="189" spans="1:16" ht="12.75">
      <c r="A189" s="141">
        <v>10</v>
      </c>
      <c r="B189" s="141">
        <v>1999</v>
      </c>
      <c r="C189" s="141" t="s">
        <v>415</v>
      </c>
      <c r="D189" s="141">
        <v>148241</v>
      </c>
      <c r="E189" s="141">
        <v>823214</v>
      </c>
      <c r="F189" s="141">
        <v>656343</v>
      </c>
      <c r="G189" s="141">
        <v>399773</v>
      </c>
      <c r="H189" s="141">
        <v>256570</v>
      </c>
      <c r="I189" s="141">
        <v>16830</v>
      </c>
      <c r="J189" s="141">
        <v>76213</v>
      </c>
      <c r="K189" s="141">
        <v>36499</v>
      </c>
      <c r="L189" s="141">
        <v>4549</v>
      </c>
      <c r="M189" s="141">
        <v>591</v>
      </c>
      <c r="N189" s="141">
        <v>0</v>
      </c>
      <c r="O189" s="141">
        <v>591</v>
      </c>
      <c r="P189" s="141">
        <v>293660</v>
      </c>
    </row>
    <row r="190" spans="1:16" ht="12.75">
      <c r="A190" s="141">
        <v>10</v>
      </c>
      <c r="B190" s="141">
        <v>1999</v>
      </c>
      <c r="C190" s="141" t="s">
        <v>416</v>
      </c>
      <c r="D190" s="141">
        <v>13317</v>
      </c>
      <c r="E190" s="141">
        <v>65653</v>
      </c>
      <c r="F190" s="141">
        <v>31143</v>
      </c>
      <c r="G190" s="141">
        <v>47453</v>
      </c>
      <c r="H190" s="141">
        <v>-16310</v>
      </c>
      <c r="I190" s="141">
        <v>0</v>
      </c>
      <c r="J190" s="141">
        <v>0</v>
      </c>
      <c r="K190" s="141">
        <v>0</v>
      </c>
      <c r="L190" s="141">
        <v>0</v>
      </c>
      <c r="M190" s="141">
        <v>0</v>
      </c>
      <c r="N190" s="141">
        <v>0</v>
      </c>
      <c r="O190" s="141">
        <v>0</v>
      </c>
      <c r="P190" s="141">
        <v>-16310</v>
      </c>
    </row>
    <row r="191" spans="1:16" ht="12.75">
      <c r="A191" s="141">
        <v>10</v>
      </c>
      <c r="B191" s="141">
        <v>1999</v>
      </c>
      <c r="C191" s="141" t="s">
        <v>417</v>
      </c>
      <c r="D191" s="141">
        <v>3261</v>
      </c>
      <c r="E191" s="141">
        <v>19410</v>
      </c>
      <c r="F191" s="141">
        <v>14097</v>
      </c>
      <c r="G191" s="141">
        <v>7381</v>
      </c>
      <c r="H191" s="141">
        <v>6716</v>
      </c>
      <c r="I191" s="141">
        <v>0</v>
      </c>
      <c r="J191" s="141">
        <v>0</v>
      </c>
      <c r="K191" s="141">
        <v>0</v>
      </c>
      <c r="L191" s="141">
        <v>0</v>
      </c>
      <c r="M191" s="141">
        <v>0</v>
      </c>
      <c r="N191" s="141">
        <v>0</v>
      </c>
      <c r="O191" s="141">
        <v>0</v>
      </c>
      <c r="P191" s="141">
        <v>6716</v>
      </c>
    </row>
    <row r="192" spans="1:16" ht="12.75">
      <c r="A192" s="141">
        <v>10</v>
      </c>
      <c r="B192" s="141">
        <v>1999</v>
      </c>
      <c r="C192" s="141" t="s">
        <v>418</v>
      </c>
      <c r="D192" s="141">
        <v>3349133</v>
      </c>
      <c r="E192" s="141">
        <v>12018534</v>
      </c>
      <c r="F192" s="141">
        <v>4909038</v>
      </c>
      <c r="G192" s="141">
        <v>922811</v>
      </c>
      <c r="H192" s="141">
        <v>3986227</v>
      </c>
      <c r="I192" s="141">
        <v>466378</v>
      </c>
      <c r="J192" s="141">
        <v>4676843</v>
      </c>
      <c r="K192" s="141">
        <v>318718</v>
      </c>
      <c r="L192" s="141">
        <v>4078493</v>
      </c>
      <c r="M192" s="141">
        <v>234319</v>
      </c>
      <c r="N192" s="141">
        <v>0</v>
      </c>
      <c r="O192" s="141">
        <v>234319</v>
      </c>
      <c r="P192" s="141">
        <v>4539264</v>
      </c>
    </row>
    <row r="193" spans="1:16" ht="12.75">
      <c r="A193" s="141">
        <v>10</v>
      </c>
      <c r="B193" s="141">
        <v>1999</v>
      </c>
      <c r="C193" s="141" t="s">
        <v>419</v>
      </c>
      <c r="D193" s="141">
        <v>170415</v>
      </c>
      <c r="E193" s="141">
        <v>1052148</v>
      </c>
      <c r="F193" s="141">
        <v>2403971</v>
      </c>
      <c r="G193" s="141">
        <v>1073619</v>
      </c>
      <c r="H193" s="141">
        <v>1330352</v>
      </c>
      <c r="I193" s="141">
        <v>0</v>
      </c>
      <c r="J193" s="141">
        <v>0</v>
      </c>
      <c r="K193" s="141">
        <v>0</v>
      </c>
      <c r="L193" s="141">
        <v>0</v>
      </c>
      <c r="M193" s="141">
        <v>0</v>
      </c>
      <c r="N193" s="141">
        <v>0</v>
      </c>
      <c r="O193" s="141">
        <v>0</v>
      </c>
      <c r="P193" s="141">
        <v>1330352</v>
      </c>
    </row>
    <row r="194" spans="1:16" ht="12.75">
      <c r="A194" s="141">
        <v>10</v>
      </c>
      <c r="B194" s="141">
        <v>1999</v>
      </c>
      <c r="C194" s="141" t="s">
        <v>420</v>
      </c>
      <c r="D194" s="141">
        <v>0</v>
      </c>
      <c r="E194" s="141">
        <v>0</v>
      </c>
      <c r="F194" s="141">
        <v>0</v>
      </c>
      <c r="G194" s="141">
        <v>0</v>
      </c>
      <c r="H194" s="141">
        <v>0</v>
      </c>
      <c r="I194" s="141">
        <v>0</v>
      </c>
      <c r="J194" s="141">
        <v>0</v>
      </c>
      <c r="K194" s="141">
        <v>0</v>
      </c>
      <c r="L194" s="141">
        <v>0</v>
      </c>
      <c r="M194" s="141">
        <v>0</v>
      </c>
      <c r="N194" s="141">
        <v>0</v>
      </c>
      <c r="O194" s="141">
        <v>0</v>
      </c>
      <c r="P194" s="141">
        <v>0</v>
      </c>
    </row>
    <row r="195" spans="1:16" ht="12.75">
      <c r="A195" s="141">
        <v>10</v>
      </c>
      <c r="B195" s="141">
        <v>1999</v>
      </c>
      <c r="C195" s="141" t="s">
        <v>421</v>
      </c>
      <c r="D195" s="141">
        <v>31086</v>
      </c>
      <c r="E195" s="141">
        <v>146011</v>
      </c>
      <c r="F195" s="141">
        <v>121083</v>
      </c>
      <c r="G195" s="141">
        <v>83920</v>
      </c>
      <c r="H195" s="141">
        <v>37163</v>
      </c>
      <c r="I195" s="141">
        <v>6846</v>
      </c>
      <c r="J195" s="141">
        <v>31202</v>
      </c>
      <c r="K195" s="141">
        <v>17951</v>
      </c>
      <c r="L195" s="141">
        <v>720</v>
      </c>
      <c r="M195" s="141">
        <v>60</v>
      </c>
      <c r="N195" s="141">
        <v>0</v>
      </c>
      <c r="O195" s="141">
        <v>60</v>
      </c>
      <c r="P195" s="141">
        <v>55174</v>
      </c>
    </row>
    <row r="196" spans="1:16" ht="12.75">
      <c r="A196" s="141">
        <v>10</v>
      </c>
      <c r="B196" s="141">
        <v>1999</v>
      </c>
      <c r="C196" s="141" t="s">
        <v>422</v>
      </c>
      <c r="D196" s="141">
        <v>121815</v>
      </c>
      <c r="E196" s="141">
        <v>133162</v>
      </c>
      <c r="F196" s="141">
        <v>97289</v>
      </c>
      <c r="G196" s="141">
        <v>29621</v>
      </c>
      <c r="H196" s="141">
        <v>67668</v>
      </c>
      <c r="I196" s="141">
        <v>0</v>
      </c>
      <c r="J196" s="141">
        <v>0</v>
      </c>
      <c r="K196" s="141">
        <v>0</v>
      </c>
      <c r="L196" s="141">
        <v>0</v>
      </c>
      <c r="M196" s="141">
        <v>0</v>
      </c>
      <c r="N196" s="141">
        <v>0</v>
      </c>
      <c r="O196" s="141">
        <v>0</v>
      </c>
      <c r="P196" s="141">
        <v>67668</v>
      </c>
    </row>
    <row r="197" spans="1:16" ht="12.75">
      <c r="A197" s="141">
        <v>10</v>
      </c>
      <c r="B197" s="141">
        <v>1999</v>
      </c>
      <c r="C197" s="141" t="s">
        <v>423</v>
      </c>
      <c r="D197" s="141">
        <v>50796</v>
      </c>
      <c r="E197" s="141">
        <v>169815</v>
      </c>
      <c r="F197" s="141">
        <v>85103</v>
      </c>
      <c r="G197" s="141">
        <v>76528</v>
      </c>
      <c r="H197" s="141">
        <v>8575</v>
      </c>
      <c r="I197" s="141">
        <v>0</v>
      </c>
      <c r="J197" s="141">
        <v>0</v>
      </c>
      <c r="K197" s="141">
        <v>0</v>
      </c>
      <c r="L197" s="141">
        <v>0</v>
      </c>
      <c r="M197" s="141">
        <v>0</v>
      </c>
      <c r="N197" s="141">
        <v>0</v>
      </c>
      <c r="O197" s="141">
        <v>0</v>
      </c>
      <c r="P197" s="141">
        <v>8575</v>
      </c>
    </row>
    <row r="198" spans="1:16" ht="12.75">
      <c r="A198" s="141">
        <v>10</v>
      </c>
      <c r="B198" s="141">
        <v>1999</v>
      </c>
      <c r="C198" s="141" t="s">
        <v>424</v>
      </c>
      <c r="D198" s="141">
        <v>20</v>
      </c>
      <c r="E198" s="141">
        <v>75</v>
      </c>
      <c r="F198" s="141">
        <v>66</v>
      </c>
      <c r="G198" s="141">
        <v>28</v>
      </c>
      <c r="H198" s="141">
        <v>38</v>
      </c>
      <c r="I198" s="141">
        <v>0</v>
      </c>
      <c r="J198" s="141">
        <v>0</v>
      </c>
      <c r="K198" s="141">
        <v>0</v>
      </c>
      <c r="L198" s="141">
        <v>0</v>
      </c>
      <c r="M198" s="141">
        <v>0</v>
      </c>
      <c r="N198" s="141">
        <v>0</v>
      </c>
      <c r="O198" s="141">
        <v>0</v>
      </c>
      <c r="P198" s="141">
        <v>38</v>
      </c>
    </row>
    <row r="199" spans="1:16" ht="12.75">
      <c r="A199" s="141">
        <v>10</v>
      </c>
      <c r="B199" s="141">
        <v>1999</v>
      </c>
      <c r="C199" s="141" t="s">
        <v>425</v>
      </c>
      <c r="D199" s="141">
        <v>3841</v>
      </c>
      <c r="E199" s="141">
        <v>14595</v>
      </c>
      <c r="F199" s="141">
        <v>12388</v>
      </c>
      <c r="G199" s="141">
        <v>13971</v>
      </c>
      <c r="H199" s="141">
        <v>-1583</v>
      </c>
      <c r="I199" s="141">
        <v>0</v>
      </c>
      <c r="J199" s="141">
        <v>0</v>
      </c>
      <c r="K199" s="141">
        <v>0</v>
      </c>
      <c r="L199" s="141">
        <v>0</v>
      </c>
      <c r="M199" s="141">
        <v>0</v>
      </c>
      <c r="N199" s="141">
        <v>0</v>
      </c>
      <c r="O199" s="141">
        <v>0</v>
      </c>
      <c r="P199" s="141">
        <v>-1583</v>
      </c>
    </row>
    <row r="200" spans="1:16" ht="12.75">
      <c r="A200" s="141">
        <v>10</v>
      </c>
      <c r="B200" s="141">
        <v>1999</v>
      </c>
      <c r="C200" s="141" t="s">
        <v>426</v>
      </c>
      <c r="D200" s="141">
        <v>169697</v>
      </c>
      <c r="E200" s="141">
        <v>1273726</v>
      </c>
      <c r="F200" s="141">
        <v>4157564</v>
      </c>
      <c r="G200" s="141">
        <v>4747116</v>
      </c>
      <c r="H200" s="141">
        <v>-589552</v>
      </c>
      <c r="I200" s="141">
        <v>0</v>
      </c>
      <c r="J200" s="141">
        <v>0</v>
      </c>
      <c r="K200" s="141">
        <v>0</v>
      </c>
      <c r="L200" s="141">
        <v>0</v>
      </c>
      <c r="M200" s="141">
        <v>0</v>
      </c>
      <c r="N200" s="141">
        <v>0</v>
      </c>
      <c r="O200" s="141">
        <v>0</v>
      </c>
      <c r="P200" s="141">
        <v>-589552</v>
      </c>
    </row>
    <row r="201" spans="1:16" ht="12.75">
      <c r="A201" s="141">
        <v>10</v>
      </c>
      <c r="B201" s="141">
        <v>1999</v>
      </c>
      <c r="C201" s="141" t="s">
        <v>427</v>
      </c>
      <c r="D201" s="141">
        <v>0</v>
      </c>
      <c r="E201" s="141">
        <v>0</v>
      </c>
      <c r="F201" s="141">
        <v>0</v>
      </c>
      <c r="G201" s="141">
        <v>0</v>
      </c>
      <c r="H201" s="141">
        <v>0</v>
      </c>
      <c r="I201" s="141">
        <v>0</v>
      </c>
      <c r="J201" s="141">
        <v>0</v>
      </c>
      <c r="K201" s="141">
        <v>0</v>
      </c>
      <c r="L201" s="141">
        <v>0</v>
      </c>
      <c r="M201" s="141">
        <v>0</v>
      </c>
      <c r="N201" s="141">
        <v>0</v>
      </c>
      <c r="O201" s="141">
        <v>0</v>
      </c>
      <c r="P201" s="141">
        <v>0</v>
      </c>
    </row>
    <row r="202" spans="1:16" ht="12.75">
      <c r="A202" s="141">
        <v>10</v>
      </c>
      <c r="B202" s="141">
        <v>1999</v>
      </c>
      <c r="C202" s="141" t="s">
        <v>428</v>
      </c>
      <c r="D202" s="141">
        <v>4374</v>
      </c>
      <c r="E202" s="141">
        <v>29639</v>
      </c>
      <c r="F202" s="141">
        <v>38709</v>
      </c>
      <c r="G202" s="141">
        <v>11359</v>
      </c>
      <c r="H202" s="141">
        <v>27350</v>
      </c>
      <c r="I202" s="141">
        <v>0</v>
      </c>
      <c r="J202" s="141">
        <v>0</v>
      </c>
      <c r="K202" s="141">
        <v>0</v>
      </c>
      <c r="L202" s="141">
        <v>0</v>
      </c>
      <c r="M202" s="141">
        <v>0</v>
      </c>
      <c r="N202" s="141">
        <v>0</v>
      </c>
      <c r="O202" s="141">
        <v>0</v>
      </c>
      <c r="P202" s="141">
        <v>27350</v>
      </c>
    </row>
    <row r="203" spans="1:16" ht="12.75">
      <c r="A203" s="141">
        <v>11</v>
      </c>
      <c r="B203" s="141">
        <v>1999</v>
      </c>
      <c r="C203" s="141" t="s">
        <v>429</v>
      </c>
      <c r="D203" s="141">
        <v>167086</v>
      </c>
      <c r="E203" s="141">
        <v>995023</v>
      </c>
      <c r="F203" s="141">
        <v>674386</v>
      </c>
      <c r="G203" s="141">
        <v>233201</v>
      </c>
      <c r="H203" s="141">
        <v>441185</v>
      </c>
      <c r="I203" s="141">
        <v>41684</v>
      </c>
      <c r="J203" s="141">
        <v>226217</v>
      </c>
      <c r="K203" s="141">
        <v>53701</v>
      </c>
      <c r="L203" s="141">
        <v>8231</v>
      </c>
      <c r="M203" s="141">
        <v>565</v>
      </c>
      <c r="N203" s="141">
        <v>0</v>
      </c>
      <c r="O203" s="141">
        <v>565</v>
      </c>
      <c r="P203" s="141">
        <v>495451</v>
      </c>
    </row>
    <row r="204" spans="1:16" ht="12.75">
      <c r="A204" s="141">
        <v>10</v>
      </c>
      <c r="B204" s="141">
        <v>1999</v>
      </c>
      <c r="C204" s="141" t="s">
        <v>430</v>
      </c>
      <c r="D204" s="141">
        <v>0</v>
      </c>
      <c r="E204" s="141">
        <v>0</v>
      </c>
      <c r="F204" s="141">
        <v>0</v>
      </c>
      <c r="G204" s="141">
        <v>0</v>
      </c>
      <c r="H204" s="141">
        <v>0</v>
      </c>
      <c r="I204" s="141">
        <v>0</v>
      </c>
      <c r="J204" s="141">
        <v>0</v>
      </c>
      <c r="K204" s="141">
        <v>0</v>
      </c>
      <c r="L204" s="141">
        <v>0</v>
      </c>
      <c r="M204" s="141">
        <v>0</v>
      </c>
      <c r="N204" s="141">
        <v>0</v>
      </c>
      <c r="O204" s="141">
        <v>0</v>
      </c>
      <c r="P204" s="141">
        <v>0</v>
      </c>
    </row>
    <row r="205" spans="1:16" ht="12.75">
      <c r="A205" s="141">
        <v>10</v>
      </c>
      <c r="B205" s="141">
        <v>1999</v>
      </c>
      <c r="C205" s="141" t="s">
        <v>431</v>
      </c>
      <c r="D205" s="141">
        <v>67579</v>
      </c>
      <c r="E205" s="141">
        <v>410908</v>
      </c>
      <c r="F205" s="141">
        <v>213312</v>
      </c>
      <c r="G205" s="141">
        <v>0</v>
      </c>
      <c r="H205" s="141">
        <v>213312</v>
      </c>
      <c r="I205" s="141">
        <v>4416</v>
      </c>
      <c r="J205" s="141">
        <v>19868</v>
      </c>
      <c r="K205" s="141">
        <v>0</v>
      </c>
      <c r="L205" s="141">
        <v>0</v>
      </c>
      <c r="M205" s="141">
        <v>0</v>
      </c>
      <c r="N205" s="141">
        <v>0</v>
      </c>
      <c r="O205" s="141">
        <v>0</v>
      </c>
      <c r="P205" s="141">
        <v>213312</v>
      </c>
    </row>
    <row r="206" spans="1:16" ht="12.75">
      <c r="A206" s="141">
        <v>10</v>
      </c>
      <c r="B206" s="141">
        <v>1999</v>
      </c>
      <c r="C206" s="141" t="s">
        <v>432</v>
      </c>
      <c r="D206" s="141">
        <v>0</v>
      </c>
      <c r="E206" s="141">
        <v>0</v>
      </c>
      <c r="F206" s="141">
        <v>0</v>
      </c>
      <c r="G206" s="141">
        <v>0</v>
      </c>
      <c r="H206" s="141">
        <v>0</v>
      </c>
      <c r="I206" s="141">
        <v>0</v>
      </c>
      <c r="J206" s="141">
        <v>0</v>
      </c>
      <c r="K206" s="141">
        <v>0</v>
      </c>
      <c r="L206" s="141">
        <v>0</v>
      </c>
      <c r="M206" s="141">
        <v>0</v>
      </c>
      <c r="N206" s="141">
        <v>0</v>
      </c>
      <c r="O206" s="141">
        <v>0</v>
      </c>
      <c r="P206" s="141">
        <v>0</v>
      </c>
    </row>
    <row r="207" spans="1:16" ht="12.75">
      <c r="A207" s="141">
        <v>10</v>
      </c>
      <c r="B207" s="141">
        <v>1999</v>
      </c>
      <c r="C207" s="141" t="s">
        <v>433</v>
      </c>
      <c r="D207" s="141">
        <v>0</v>
      </c>
      <c r="E207" s="141">
        <v>0</v>
      </c>
      <c r="F207" s="141">
        <v>0</v>
      </c>
      <c r="G207" s="141">
        <v>0</v>
      </c>
      <c r="H207" s="141">
        <v>0</v>
      </c>
      <c r="I207" s="141">
        <v>0</v>
      </c>
      <c r="J207" s="141">
        <v>0</v>
      </c>
      <c r="K207" s="141">
        <v>0</v>
      </c>
      <c r="L207" s="141">
        <v>0</v>
      </c>
      <c r="M207" s="141">
        <v>0</v>
      </c>
      <c r="N207" s="141">
        <v>0</v>
      </c>
      <c r="O207" s="141">
        <v>0</v>
      </c>
      <c r="P207" s="141">
        <v>0</v>
      </c>
    </row>
    <row r="208" spans="1:16" ht="12.75">
      <c r="A208" s="141">
        <v>10</v>
      </c>
      <c r="B208" s="141">
        <v>1999</v>
      </c>
      <c r="C208" s="141" t="s">
        <v>434</v>
      </c>
      <c r="D208" s="141">
        <v>0</v>
      </c>
      <c r="E208" s="141">
        <v>0</v>
      </c>
      <c r="F208" s="141">
        <v>0</v>
      </c>
      <c r="G208" s="141">
        <v>0</v>
      </c>
      <c r="H208" s="141">
        <v>0</v>
      </c>
      <c r="I208" s="141">
        <v>0</v>
      </c>
      <c r="J208" s="141">
        <v>0</v>
      </c>
      <c r="K208" s="141">
        <v>0</v>
      </c>
      <c r="L208" s="141">
        <v>0</v>
      </c>
      <c r="M208" s="141">
        <v>0</v>
      </c>
      <c r="N208" s="141">
        <v>0</v>
      </c>
      <c r="O208" s="141">
        <v>0</v>
      </c>
      <c r="P208" s="141">
        <v>0</v>
      </c>
    </row>
    <row r="209" spans="1:16" ht="12.75">
      <c r="A209" s="141">
        <v>10</v>
      </c>
      <c r="B209" s="141">
        <v>1999</v>
      </c>
      <c r="C209" s="141" t="s">
        <v>435</v>
      </c>
      <c r="D209" s="141">
        <v>0</v>
      </c>
      <c r="E209" s="141">
        <v>0</v>
      </c>
      <c r="F209" s="141">
        <v>0</v>
      </c>
      <c r="G209" s="141">
        <v>0</v>
      </c>
      <c r="H209" s="141">
        <v>0</v>
      </c>
      <c r="I209" s="141">
        <v>0</v>
      </c>
      <c r="J209" s="141">
        <v>0</v>
      </c>
      <c r="K209" s="141">
        <v>0</v>
      </c>
      <c r="L209" s="141">
        <v>0</v>
      </c>
      <c r="M209" s="141">
        <v>0</v>
      </c>
      <c r="N209" s="141">
        <v>0</v>
      </c>
      <c r="O209" s="141">
        <v>0</v>
      </c>
      <c r="P209" s="141">
        <v>0</v>
      </c>
    </row>
    <row r="210" spans="1:16" ht="12.75">
      <c r="A210" s="141">
        <v>10</v>
      </c>
      <c r="B210" s="141">
        <v>1999</v>
      </c>
      <c r="C210" s="141" t="s">
        <v>436</v>
      </c>
      <c r="D210" s="141">
        <v>0</v>
      </c>
      <c r="E210" s="141">
        <v>0</v>
      </c>
      <c r="F210" s="141">
        <v>0</v>
      </c>
      <c r="G210" s="141">
        <v>0</v>
      </c>
      <c r="H210" s="141">
        <v>0</v>
      </c>
      <c r="I210" s="141">
        <v>0</v>
      </c>
      <c r="J210" s="141">
        <v>0</v>
      </c>
      <c r="K210" s="141">
        <v>0</v>
      </c>
      <c r="L210" s="141">
        <v>0</v>
      </c>
      <c r="M210" s="141">
        <v>0</v>
      </c>
      <c r="N210" s="141">
        <v>0</v>
      </c>
      <c r="O210" s="141">
        <v>0</v>
      </c>
      <c r="P210" s="141">
        <v>0</v>
      </c>
    </row>
    <row r="211" spans="1:16" ht="12.75">
      <c r="A211" s="141">
        <v>10</v>
      </c>
      <c r="B211" s="141">
        <v>1999</v>
      </c>
      <c r="C211" s="141" t="s">
        <v>437</v>
      </c>
      <c r="D211" s="141">
        <v>0</v>
      </c>
      <c r="E211" s="141">
        <v>0</v>
      </c>
      <c r="F211" s="141">
        <v>0</v>
      </c>
      <c r="G211" s="141">
        <v>0</v>
      </c>
      <c r="H211" s="141">
        <v>0</v>
      </c>
      <c r="I211" s="141">
        <v>0</v>
      </c>
      <c r="J211" s="141">
        <v>0</v>
      </c>
      <c r="K211" s="141">
        <v>0</v>
      </c>
      <c r="L211" s="141">
        <v>0</v>
      </c>
      <c r="M211" s="141">
        <v>0</v>
      </c>
      <c r="N211" s="141">
        <v>0</v>
      </c>
      <c r="O211" s="141">
        <v>0</v>
      </c>
      <c r="P211" s="141">
        <v>0</v>
      </c>
    </row>
    <row r="212" spans="1:16" ht="12.75">
      <c r="A212" s="141">
        <v>10</v>
      </c>
      <c r="B212" s="141">
        <v>1999</v>
      </c>
      <c r="C212" s="141" t="s">
        <v>438</v>
      </c>
      <c r="D212" s="141">
        <v>512375</v>
      </c>
      <c r="E212" s="141">
        <v>1990783</v>
      </c>
      <c r="F212" s="141">
        <v>833643</v>
      </c>
      <c r="G212" s="141">
        <v>523010</v>
      </c>
      <c r="H212" s="141">
        <v>310633</v>
      </c>
      <c r="I212" s="141">
        <v>4706</v>
      </c>
      <c r="J212" s="141">
        <v>21634</v>
      </c>
      <c r="K212" s="141">
        <v>7056</v>
      </c>
      <c r="L212" s="141">
        <v>434</v>
      </c>
      <c r="M212" s="141">
        <v>44</v>
      </c>
      <c r="N212" s="141">
        <v>0</v>
      </c>
      <c r="O212" s="141">
        <v>44</v>
      </c>
      <c r="P212" s="141">
        <v>317733</v>
      </c>
    </row>
    <row r="213" spans="1:16" ht="12.75">
      <c r="A213" s="141">
        <v>10</v>
      </c>
      <c r="B213" s="141">
        <v>1999</v>
      </c>
      <c r="C213" s="141" t="s">
        <v>439</v>
      </c>
      <c r="D213" s="141">
        <v>0</v>
      </c>
      <c r="E213" s="141">
        <v>0</v>
      </c>
      <c r="F213" s="141">
        <v>0</v>
      </c>
      <c r="G213" s="141">
        <v>0</v>
      </c>
      <c r="H213" s="141">
        <v>0</v>
      </c>
      <c r="I213" s="141">
        <v>0</v>
      </c>
      <c r="J213" s="141">
        <v>0</v>
      </c>
      <c r="K213" s="141">
        <v>0</v>
      </c>
      <c r="L213" s="141">
        <v>0</v>
      </c>
      <c r="M213" s="141">
        <v>0</v>
      </c>
      <c r="N213" s="141">
        <v>0</v>
      </c>
      <c r="O213" s="141">
        <v>0</v>
      </c>
      <c r="P213" s="141">
        <v>0</v>
      </c>
    </row>
    <row r="214" spans="1:16" ht="12.75">
      <c r="A214" s="141">
        <v>10</v>
      </c>
      <c r="B214" s="141">
        <v>1999</v>
      </c>
      <c r="C214" s="141" t="s">
        <v>440</v>
      </c>
      <c r="D214" s="141">
        <v>0</v>
      </c>
      <c r="E214" s="141">
        <v>0</v>
      </c>
      <c r="F214" s="141">
        <v>0</v>
      </c>
      <c r="G214" s="141">
        <v>0</v>
      </c>
      <c r="H214" s="141">
        <v>0</v>
      </c>
      <c r="I214" s="141">
        <v>0</v>
      </c>
      <c r="J214" s="141">
        <v>0</v>
      </c>
      <c r="K214" s="141">
        <v>0</v>
      </c>
      <c r="L214" s="141">
        <v>0</v>
      </c>
      <c r="M214" s="141">
        <v>0</v>
      </c>
      <c r="N214" s="141">
        <v>0</v>
      </c>
      <c r="O214" s="141">
        <v>0</v>
      </c>
      <c r="P214" s="141">
        <v>0</v>
      </c>
    </row>
    <row r="215" spans="1:16" ht="12.75">
      <c r="A215" s="141">
        <v>12</v>
      </c>
      <c r="B215" s="141">
        <v>1999</v>
      </c>
      <c r="C215" s="141" t="s">
        <v>441</v>
      </c>
      <c r="D215" s="141">
        <v>15538696</v>
      </c>
      <c r="E215" s="141">
        <v>76326044</v>
      </c>
      <c r="F215" s="141">
        <v>37927570</v>
      </c>
      <c r="G215" s="141">
        <v>13144652</v>
      </c>
      <c r="H215" s="141">
        <v>24782918</v>
      </c>
      <c r="I215" s="141">
        <v>5318281</v>
      </c>
      <c r="J215" s="141">
        <v>45262728</v>
      </c>
      <c r="K215" s="141">
        <v>3316181</v>
      </c>
      <c r="L215" s="141">
        <v>5062797</v>
      </c>
      <c r="M215" s="141">
        <v>332361</v>
      </c>
      <c r="N215" s="141">
        <v>0</v>
      </c>
      <c r="O215" s="141">
        <v>332361</v>
      </c>
      <c r="P215" s="141">
        <v>28431460</v>
      </c>
    </row>
    <row r="216" spans="1:16" ht="12.75">
      <c r="A216" s="141">
        <v>10</v>
      </c>
      <c r="B216" s="141">
        <v>1999</v>
      </c>
      <c r="C216" s="141" t="s">
        <v>442</v>
      </c>
      <c r="D216" s="141">
        <v>71376</v>
      </c>
      <c r="E216" s="141">
        <v>182212</v>
      </c>
      <c r="F216" s="141">
        <v>54471</v>
      </c>
      <c r="G216" s="141">
        <v>32076</v>
      </c>
      <c r="H216" s="141">
        <v>22395</v>
      </c>
      <c r="I216" s="141">
        <v>0</v>
      </c>
      <c r="J216" s="141">
        <v>0</v>
      </c>
      <c r="K216" s="141">
        <v>0</v>
      </c>
      <c r="L216" s="141">
        <v>0</v>
      </c>
      <c r="M216" s="141">
        <v>0</v>
      </c>
      <c r="N216" s="141">
        <v>0</v>
      </c>
      <c r="O216" s="141">
        <v>0</v>
      </c>
      <c r="P216" s="141">
        <v>22395</v>
      </c>
    </row>
    <row r="217" spans="1:16" ht="12.75">
      <c r="A217" s="141">
        <v>10</v>
      </c>
      <c r="B217" s="141">
        <v>1999</v>
      </c>
      <c r="C217" s="141" t="s">
        <v>443</v>
      </c>
      <c r="D217" s="141">
        <v>421580</v>
      </c>
      <c r="E217" s="141">
        <v>2216611</v>
      </c>
      <c r="F217" s="141">
        <v>1229169</v>
      </c>
      <c r="G217" s="141">
        <v>1121991</v>
      </c>
      <c r="H217" s="141">
        <v>107178</v>
      </c>
      <c r="I217" s="141">
        <v>35522</v>
      </c>
      <c r="J217" s="141">
        <v>131254</v>
      </c>
      <c r="K217" s="141">
        <v>58516</v>
      </c>
      <c r="L217" s="141">
        <v>435930</v>
      </c>
      <c r="M217" s="141">
        <v>100731</v>
      </c>
      <c r="N217" s="141">
        <v>0</v>
      </c>
      <c r="O217" s="141">
        <v>100731</v>
      </c>
      <c r="P217" s="141">
        <v>266425</v>
      </c>
    </row>
    <row r="218" spans="1:16" ht="12.75">
      <c r="A218" s="141">
        <v>10</v>
      </c>
      <c r="B218" s="141">
        <v>1999</v>
      </c>
      <c r="C218" s="141" t="s">
        <v>444</v>
      </c>
      <c r="D218" s="141">
        <v>112600</v>
      </c>
      <c r="E218" s="141">
        <v>570946</v>
      </c>
      <c r="F218" s="141">
        <v>287824</v>
      </c>
      <c r="G218" s="141">
        <v>127431</v>
      </c>
      <c r="H218" s="141">
        <v>160393</v>
      </c>
      <c r="I218" s="141">
        <v>0</v>
      </c>
      <c r="J218" s="141">
        <v>0</v>
      </c>
      <c r="K218" s="141">
        <v>0</v>
      </c>
      <c r="L218" s="141">
        <v>0</v>
      </c>
      <c r="M218" s="141">
        <v>0</v>
      </c>
      <c r="N218" s="141">
        <v>0</v>
      </c>
      <c r="O218" s="141">
        <v>0</v>
      </c>
      <c r="P218" s="141">
        <v>160393</v>
      </c>
    </row>
    <row r="219" spans="1:16" ht="12.75">
      <c r="A219" s="141">
        <v>10</v>
      </c>
      <c r="B219" s="141">
        <v>1999</v>
      </c>
      <c r="C219" s="141" t="s">
        <v>445</v>
      </c>
      <c r="D219" s="141">
        <v>403357</v>
      </c>
      <c r="E219" s="141">
        <v>3294569</v>
      </c>
      <c r="F219" s="141">
        <v>1482388</v>
      </c>
      <c r="G219" s="141">
        <v>1291388</v>
      </c>
      <c r="H219" s="141">
        <v>191000</v>
      </c>
      <c r="I219" s="141">
        <v>0</v>
      </c>
      <c r="J219" s="141">
        <v>0</v>
      </c>
      <c r="K219" s="141">
        <v>0</v>
      </c>
      <c r="L219" s="141">
        <v>58795</v>
      </c>
      <c r="M219" s="141">
        <v>6105</v>
      </c>
      <c r="N219" s="141">
        <v>0</v>
      </c>
      <c r="O219" s="141">
        <v>6105</v>
      </c>
      <c r="P219" s="141">
        <v>197105</v>
      </c>
    </row>
    <row r="220" spans="1:16" ht="12.75">
      <c r="A220" s="141">
        <v>10</v>
      </c>
      <c r="B220" s="141">
        <v>1999</v>
      </c>
      <c r="C220" s="141" t="s">
        <v>446</v>
      </c>
      <c r="D220" s="141">
        <v>44358</v>
      </c>
      <c r="E220" s="141">
        <v>211310</v>
      </c>
      <c r="F220" s="141">
        <v>75375</v>
      </c>
      <c r="G220" s="141">
        <v>33673</v>
      </c>
      <c r="H220" s="141">
        <v>41702</v>
      </c>
      <c r="I220" s="141">
        <v>0</v>
      </c>
      <c r="J220" s="141">
        <v>0</v>
      </c>
      <c r="K220" s="141">
        <v>0</v>
      </c>
      <c r="L220" s="141">
        <v>0</v>
      </c>
      <c r="M220" s="141">
        <v>0</v>
      </c>
      <c r="N220" s="141">
        <v>0</v>
      </c>
      <c r="O220" s="141">
        <v>0</v>
      </c>
      <c r="P220" s="141">
        <v>41702</v>
      </c>
    </row>
    <row r="221" spans="1:16" ht="12.75">
      <c r="A221" s="141">
        <v>10</v>
      </c>
      <c r="B221" s="141">
        <v>1999</v>
      </c>
      <c r="C221" s="141" t="s">
        <v>447</v>
      </c>
      <c r="D221" s="141">
        <v>2723820</v>
      </c>
      <c r="E221" s="141">
        <v>12199091</v>
      </c>
      <c r="F221" s="141">
        <v>4810297</v>
      </c>
      <c r="G221" s="141">
        <v>2976210</v>
      </c>
      <c r="H221" s="141">
        <v>1834087</v>
      </c>
      <c r="I221" s="141">
        <v>63628</v>
      </c>
      <c r="J221" s="141">
        <v>199870</v>
      </c>
      <c r="K221" s="141">
        <v>59069</v>
      </c>
      <c r="L221" s="141">
        <v>120389</v>
      </c>
      <c r="M221" s="141">
        <v>15498</v>
      </c>
      <c r="N221" s="141">
        <v>0</v>
      </c>
      <c r="O221" s="141">
        <v>15498</v>
      </c>
      <c r="P221" s="141">
        <v>1908654</v>
      </c>
    </row>
    <row r="222" spans="1:16" ht="12.75">
      <c r="A222" s="141">
        <v>10</v>
      </c>
      <c r="B222" s="141">
        <v>1999</v>
      </c>
      <c r="C222" s="141" t="s">
        <v>448</v>
      </c>
      <c r="D222" s="141">
        <v>752643</v>
      </c>
      <c r="E222" s="141">
        <v>4399596</v>
      </c>
      <c r="F222" s="141">
        <v>1239417</v>
      </c>
      <c r="G222" s="141">
        <v>1112465</v>
      </c>
      <c r="H222" s="141">
        <v>126952</v>
      </c>
      <c r="I222" s="141">
        <v>115037</v>
      </c>
      <c r="J222" s="141">
        <v>517665</v>
      </c>
      <c r="K222" s="141">
        <v>130446</v>
      </c>
      <c r="L222" s="141">
        <v>52723</v>
      </c>
      <c r="M222" s="141">
        <v>5105</v>
      </c>
      <c r="N222" s="141">
        <v>0</v>
      </c>
      <c r="O222" s="141">
        <v>5105</v>
      </c>
      <c r="P222" s="141">
        <v>262503</v>
      </c>
    </row>
    <row r="223" spans="1:16" ht="12.75">
      <c r="A223" s="141">
        <v>10</v>
      </c>
      <c r="B223" s="141">
        <v>1999</v>
      </c>
      <c r="C223" s="141" t="s">
        <v>449</v>
      </c>
      <c r="D223" s="141">
        <v>2038651</v>
      </c>
      <c r="E223" s="141">
        <v>9331891</v>
      </c>
      <c r="F223" s="141">
        <v>2992576</v>
      </c>
      <c r="G223" s="141">
        <v>1911128</v>
      </c>
      <c r="H223" s="141">
        <v>1081448</v>
      </c>
      <c r="I223" s="141">
        <v>378316</v>
      </c>
      <c r="J223" s="141">
        <v>1174391</v>
      </c>
      <c r="K223" s="141">
        <v>273794</v>
      </c>
      <c r="L223" s="141">
        <v>88420</v>
      </c>
      <c r="M223" s="141">
        <v>13240</v>
      </c>
      <c r="N223" s="141">
        <v>0</v>
      </c>
      <c r="O223" s="141">
        <v>13240</v>
      </c>
      <c r="P223" s="141">
        <v>1368482</v>
      </c>
    </row>
    <row r="224" spans="1:16" ht="12.75">
      <c r="A224" s="141">
        <v>10</v>
      </c>
      <c r="B224" s="141">
        <v>1999</v>
      </c>
      <c r="C224" s="141" t="s">
        <v>450</v>
      </c>
      <c r="D224" s="141">
        <v>138859</v>
      </c>
      <c r="E224" s="141">
        <v>708457</v>
      </c>
      <c r="F224" s="141">
        <v>191983</v>
      </c>
      <c r="G224" s="141">
        <v>171965</v>
      </c>
      <c r="H224" s="141">
        <v>20018</v>
      </c>
      <c r="I224" s="141">
        <v>0</v>
      </c>
      <c r="J224" s="141">
        <v>0</v>
      </c>
      <c r="K224" s="141">
        <v>0</v>
      </c>
      <c r="L224" s="141">
        <v>0</v>
      </c>
      <c r="M224" s="141">
        <v>0</v>
      </c>
      <c r="N224" s="141">
        <v>0</v>
      </c>
      <c r="O224" s="141">
        <v>0</v>
      </c>
      <c r="P224" s="141">
        <v>20018</v>
      </c>
    </row>
    <row r="225" spans="1:16" ht="12.75">
      <c r="A225" s="141">
        <v>10</v>
      </c>
      <c r="B225" s="141">
        <v>1999</v>
      </c>
      <c r="C225" s="141" t="s">
        <v>361</v>
      </c>
      <c r="D225" s="141">
        <v>526436</v>
      </c>
      <c r="E225" s="141">
        <v>3679069</v>
      </c>
      <c r="F225" s="141">
        <v>3181937</v>
      </c>
      <c r="G225" s="141">
        <v>1343241</v>
      </c>
      <c r="H225" s="141">
        <v>1838696</v>
      </c>
      <c r="I225" s="141">
        <v>42648</v>
      </c>
      <c r="J225" s="141">
        <v>150201</v>
      </c>
      <c r="K225" s="141">
        <v>65413</v>
      </c>
      <c r="L225" s="141">
        <v>666742</v>
      </c>
      <c r="M225" s="141">
        <v>72910</v>
      </c>
      <c r="N225" s="141">
        <v>0</v>
      </c>
      <c r="O225" s="141">
        <v>72910</v>
      </c>
      <c r="P225" s="141">
        <v>1977019</v>
      </c>
    </row>
    <row r="226" spans="1:16" ht="12.75">
      <c r="A226" s="141">
        <v>10</v>
      </c>
      <c r="B226" s="141">
        <v>1999</v>
      </c>
      <c r="C226" s="141" t="s">
        <v>362</v>
      </c>
      <c r="D226" s="141">
        <v>1786623</v>
      </c>
      <c r="E226" s="141">
        <v>14209506</v>
      </c>
      <c r="F226" s="141">
        <v>3835998</v>
      </c>
      <c r="G226" s="141">
        <v>2705738</v>
      </c>
      <c r="H226" s="141">
        <v>1130260</v>
      </c>
      <c r="I226" s="141">
        <v>602657</v>
      </c>
      <c r="J226" s="141">
        <v>2322395</v>
      </c>
      <c r="K226" s="141">
        <v>452538</v>
      </c>
      <c r="L226" s="141">
        <v>587946</v>
      </c>
      <c r="M226" s="141">
        <v>36560</v>
      </c>
      <c r="N226" s="141">
        <v>0</v>
      </c>
      <c r="O226" s="141">
        <v>36560</v>
      </c>
      <c r="P226" s="141">
        <v>1619358</v>
      </c>
    </row>
    <row r="227" spans="1:16" ht="12.75">
      <c r="A227" s="141">
        <v>10</v>
      </c>
      <c r="B227" s="141">
        <v>1999</v>
      </c>
      <c r="C227" s="141" t="s">
        <v>363</v>
      </c>
      <c r="D227" s="141">
        <v>75135</v>
      </c>
      <c r="E227" s="141">
        <v>442498</v>
      </c>
      <c r="F227" s="141">
        <v>334580</v>
      </c>
      <c r="G227" s="141">
        <v>239794</v>
      </c>
      <c r="H227" s="141">
        <v>94786</v>
      </c>
      <c r="I227" s="141">
        <v>19645</v>
      </c>
      <c r="J227" s="141">
        <v>87419</v>
      </c>
      <c r="K227" s="141">
        <v>49487</v>
      </c>
      <c r="L227" s="141">
        <v>17447</v>
      </c>
      <c r="M227" s="141">
        <v>5750</v>
      </c>
      <c r="N227" s="141">
        <v>0</v>
      </c>
      <c r="O227" s="141">
        <v>5750</v>
      </c>
      <c r="P227" s="141">
        <v>150023</v>
      </c>
    </row>
    <row r="228" spans="1:16" ht="12.75">
      <c r="A228" s="141">
        <v>10</v>
      </c>
      <c r="B228" s="141">
        <v>1999</v>
      </c>
      <c r="C228" s="141" t="s">
        <v>364</v>
      </c>
      <c r="D228" s="141">
        <v>42767</v>
      </c>
      <c r="E228" s="141">
        <v>361470</v>
      </c>
      <c r="F228" s="141">
        <v>148855</v>
      </c>
      <c r="G228" s="141">
        <v>97981</v>
      </c>
      <c r="H228" s="141">
        <v>50874</v>
      </c>
      <c r="I228" s="141">
        <v>0</v>
      </c>
      <c r="J228" s="141">
        <v>0</v>
      </c>
      <c r="K228" s="141">
        <v>0</v>
      </c>
      <c r="L228" s="141">
        <v>0</v>
      </c>
      <c r="M228" s="141">
        <v>0</v>
      </c>
      <c r="N228" s="141">
        <v>0</v>
      </c>
      <c r="O228" s="141">
        <v>0</v>
      </c>
      <c r="P228" s="141">
        <v>50874</v>
      </c>
    </row>
    <row r="229" spans="1:16" ht="12.75">
      <c r="A229" s="141">
        <v>10</v>
      </c>
      <c r="B229" s="141">
        <v>1999</v>
      </c>
      <c r="C229" s="141" t="s">
        <v>365</v>
      </c>
      <c r="D229" s="141">
        <v>147927</v>
      </c>
      <c r="E229" s="141">
        <v>755271</v>
      </c>
      <c r="F229" s="141">
        <v>315218</v>
      </c>
      <c r="G229" s="141">
        <v>154037</v>
      </c>
      <c r="H229" s="141">
        <v>161181</v>
      </c>
      <c r="I229" s="141">
        <v>0</v>
      </c>
      <c r="J229" s="141">
        <v>0</v>
      </c>
      <c r="K229" s="141">
        <v>0</v>
      </c>
      <c r="L229" s="141">
        <v>0</v>
      </c>
      <c r="M229" s="141">
        <v>0</v>
      </c>
      <c r="N229" s="141">
        <v>0</v>
      </c>
      <c r="O229" s="141">
        <v>0</v>
      </c>
      <c r="P229" s="141">
        <v>161181</v>
      </c>
    </row>
    <row r="230" spans="1:16" ht="12.75">
      <c r="A230" s="141">
        <v>10</v>
      </c>
      <c r="B230" s="141">
        <v>1999</v>
      </c>
      <c r="C230" s="141" t="s">
        <v>366</v>
      </c>
      <c r="D230" s="141">
        <v>461357</v>
      </c>
      <c r="E230" s="141">
        <v>2007576</v>
      </c>
      <c r="F230" s="141">
        <v>647879</v>
      </c>
      <c r="G230" s="141">
        <v>717961</v>
      </c>
      <c r="H230" s="141">
        <v>-70082</v>
      </c>
      <c r="I230" s="141">
        <v>3149</v>
      </c>
      <c r="J230" s="141">
        <v>9465</v>
      </c>
      <c r="K230" s="141">
        <v>2603</v>
      </c>
      <c r="L230" s="141">
        <v>58706</v>
      </c>
      <c r="M230" s="141">
        <v>4512</v>
      </c>
      <c r="N230" s="141">
        <v>0</v>
      </c>
      <c r="O230" s="141">
        <v>4512</v>
      </c>
      <c r="P230" s="141">
        <v>-62967</v>
      </c>
    </row>
    <row r="231" spans="1:16" ht="12.75">
      <c r="A231" s="141">
        <v>10</v>
      </c>
      <c r="B231" s="141">
        <v>1999</v>
      </c>
      <c r="C231" s="141" t="s">
        <v>367</v>
      </c>
      <c r="D231" s="141">
        <v>934645</v>
      </c>
      <c r="E231" s="141">
        <v>3091252</v>
      </c>
      <c r="F231" s="141">
        <v>842224</v>
      </c>
      <c r="G231" s="141">
        <v>629483</v>
      </c>
      <c r="H231" s="141">
        <v>212741</v>
      </c>
      <c r="I231" s="141">
        <v>0</v>
      </c>
      <c r="J231" s="141">
        <v>0</v>
      </c>
      <c r="K231" s="141">
        <v>0</v>
      </c>
      <c r="L231" s="141">
        <v>0</v>
      </c>
      <c r="M231" s="141">
        <v>0</v>
      </c>
      <c r="N231" s="141">
        <v>0</v>
      </c>
      <c r="O231" s="141">
        <v>0</v>
      </c>
      <c r="P231" s="141">
        <v>212741</v>
      </c>
    </row>
    <row r="232" spans="1:16" ht="12.75">
      <c r="A232" s="141">
        <v>10</v>
      </c>
      <c r="B232" s="141">
        <v>1999</v>
      </c>
      <c r="C232" s="141" t="s">
        <v>368</v>
      </c>
      <c r="D232" s="141">
        <v>1185853</v>
      </c>
      <c r="E232" s="141">
        <v>10588752</v>
      </c>
      <c r="F232" s="141">
        <v>4865707</v>
      </c>
      <c r="G232" s="141">
        <v>2214674</v>
      </c>
      <c r="H232" s="141">
        <v>2651033</v>
      </c>
      <c r="I232" s="141">
        <v>257916</v>
      </c>
      <c r="J232" s="141">
        <v>1160621</v>
      </c>
      <c r="K232" s="141">
        <v>260793</v>
      </c>
      <c r="L232" s="141">
        <v>19078</v>
      </c>
      <c r="M232" s="141">
        <v>4490</v>
      </c>
      <c r="N232" s="141">
        <v>0</v>
      </c>
      <c r="O232" s="141">
        <v>4490</v>
      </c>
      <c r="P232" s="141">
        <v>2916316</v>
      </c>
    </row>
    <row r="233" spans="1:16" ht="12.75">
      <c r="A233" s="141">
        <v>10</v>
      </c>
      <c r="B233" s="141">
        <v>1999</v>
      </c>
      <c r="C233" s="141" t="s">
        <v>369</v>
      </c>
      <c r="D233" s="141">
        <v>3128238</v>
      </c>
      <c r="E233" s="141">
        <v>18429925</v>
      </c>
      <c r="F233" s="141">
        <v>5946249</v>
      </c>
      <c r="G233" s="141">
        <v>6082954</v>
      </c>
      <c r="H233" s="141">
        <v>-136705</v>
      </c>
      <c r="I233" s="141">
        <v>355091</v>
      </c>
      <c r="J233" s="141">
        <v>1044455</v>
      </c>
      <c r="K233" s="141">
        <v>358783</v>
      </c>
      <c r="L233" s="141">
        <v>347</v>
      </c>
      <c r="M233" s="141">
        <v>69</v>
      </c>
      <c r="N233" s="141">
        <v>0</v>
      </c>
      <c r="O233" s="141">
        <v>69</v>
      </c>
      <c r="P233" s="141">
        <v>222147</v>
      </c>
    </row>
    <row r="234" spans="1:16" ht="12.75">
      <c r="A234" s="141">
        <v>10</v>
      </c>
      <c r="B234" s="141">
        <v>1999</v>
      </c>
      <c r="C234" s="141" t="s">
        <v>370</v>
      </c>
      <c r="D234" s="141">
        <v>3560967</v>
      </c>
      <c r="E234" s="141">
        <v>19830977</v>
      </c>
      <c r="F234" s="141">
        <v>8096802</v>
      </c>
      <c r="G234" s="141">
        <v>6484820</v>
      </c>
      <c r="H234" s="141">
        <v>1611982</v>
      </c>
      <c r="I234" s="141">
        <v>712662</v>
      </c>
      <c r="J234" s="141">
        <v>2539001</v>
      </c>
      <c r="K234" s="141">
        <v>780856</v>
      </c>
      <c r="L234" s="141">
        <v>97064</v>
      </c>
      <c r="M234" s="141">
        <v>13904</v>
      </c>
      <c r="N234" s="141">
        <v>0</v>
      </c>
      <c r="O234" s="141">
        <v>13904</v>
      </c>
      <c r="P234" s="141">
        <v>2406742</v>
      </c>
    </row>
    <row r="235" spans="1:16" ht="12.75">
      <c r="A235" s="141">
        <v>10</v>
      </c>
      <c r="B235" s="141">
        <v>1999</v>
      </c>
      <c r="C235" s="141" t="s">
        <v>371</v>
      </c>
      <c r="D235" s="141">
        <v>1982036</v>
      </c>
      <c r="E235" s="141">
        <v>11415709</v>
      </c>
      <c r="F235" s="141">
        <v>2880612</v>
      </c>
      <c r="G235" s="141">
        <v>2124503</v>
      </c>
      <c r="H235" s="141">
        <v>756109</v>
      </c>
      <c r="I235" s="141">
        <v>0</v>
      </c>
      <c r="J235" s="141">
        <v>0</v>
      </c>
      <c r="K235" s="141">
        <v>0</v>
      </c>
      <c r="L235" s="141">
        <v>0</v>
      </c>
      <c r="M235" s="141">
        <v>0</v>
      </c>
      <c r="N235" s="141">
        <v>0</v>
      </c>
      <c r="O235" s="141">
        <v>0</v>
      </c>
      <c r="P235" s="141">
        <v>756109</v>
      </c>
    </row>
    <row r="236" spans="1:16" ht="12.75">
      <c r="A236" s="141">
        <v>10</v>
      </c>
      <c r="B236" s="141">
        <v>1999</v>
      </c>
      <c r="C236" s="141" t="s">
        <v>372</v>
      </c>
      <c r="D236" s="141">
        <v>311271</v>
      </c>
      <c r="E236" s="141">
        <v>1827604</v>
      </c>
      <c r="F236" s="141">
        <v>739277</v>
      </c>
      <c r="G236" s="141">
        <v>413896</v>
      </c>
      <c r="H236" s="141">
        <v>325381</v>
      </c>
      <c r="I236" s="141">
        <v>5218</v>
      </c>
      <c r="J236" s="141">
        <v>19619</v>
      </c>
      <c r="K236" s="141">
        <v>4381</v>
      </c>
      <c r="L236" s="141">
        <v>0</v>
      </c>
      <c r="M236" s="141">
        <v>0</v>
      </c>
      <c r="N236" s="141">
        <v>0</v>
      </c>
      <c r="O236" s="141">
        <v>0</v>
      </c>
      <c r="P236" s="141">
        <v>329762</v>
      </c>
    </row>
    <row r="237" spans="1:16" ht="12.75">
      <c r="A237" s="141">
        <v>10</v>
      </c>
      <c r="B237" s="141">
        <v>1999</v>
      </c>
      <c r="C237" s="141" t="s">
        <v>373</v>
      </c>
      <c r="D237" s="141">
        <v>102733</v>
      </c>
      <c r="E237" s="141">
        <v>378736</v>
      </c>
      <c r="F237" s="141">
        <v>148020</v>
      </c>
      <c r="G237" s="141">
        <v>60135</v>
      </c>
      <c r="H237" s="141">
        <v>87885</v>
      </c>
      <c r="I237" s="141">
        <v>0</v>
      </c>
      <c r="J237" s="141">
        <v>0</v>
      </c>
      <c r="K237" s="141">
        <v>0</v>
      </c>
      <c r="L237" s="141">
        <v>0</v>
      </c>
      <c r="M237" s="141">
        <v>0</v>
      </c>
      <c r="N237" s="141">
        <v>0</v>
      </c>
      <c r="O237" s="141">
        <v>0</v>
      </c>
      <c r="P237" s="141">
        <v>87885</v>
      </c>
    </row>
    <row r="238" spans="1:16" ht="12.75">
      <c r="A238" s="141">
        <v>10</v>
      </c>
      <c r="B238" s="141">
        <v>1999</v>
      </c>
      <c r="C238" s="141" t="s">
        <v>374</v>
      </c>
      <c r="D238" s="141">
        <v>29782</v>
      </c>
      <c r="E238" s="141">
        <v>81305</v>
      </c>
      <c r="F238" s="141">
        <v>34228</v>
      </c>
      <c r="G238" s="141">
        <v>20875</v>
      </c>
      <c r="H238" s="141">
        <v>13353</v>
      </c>
      <c r="I238" s="141">
        <v>0</v>
      </c>
      <c r="J238" s="141">
        <v>0</v>
      </c>
      <c r="K238" s="141">
        <v>0</v>
      </c>
      <c r="L238" s="141">
        <v>0</v>
      </c>
      <c r="M238" s="141">
        <v>0</v>
      </c>
      <c r="N238" s="141">
        <v>0</v>
      </c>
      <c r="O238" s="141">
        <v>0</v>
      </c>
      <c r="P238" s="141">
        <v>13353</v>
      </c>
    </row>
    <row r="239" spans="1:16" ht="12.75">
      <c r="A239" s="141">
        <v>10</v>
      </c>
      <c r="B239" s="141">
        <v>1999</v>
      </c>
      <c r="C239" s="141" t="s">
        <v>375</v>
      </c>
      <c r="D239" s="141">
        <v>17514</v>
      </c>
      <c r="E239" s="141">
        <v>65846</v>
      </c>
      <c r="F239" s="141">
        <v>53087</v>
      </c>
      <c r="G239" s="141">
        <v>22994</v>
      </c>
      <c r="H239" s="141">
        <v>30093</v>
      </c>
      <c r="I239" s="141">
        <v>0</v>
      </c>
      <c r="J239" s="141">
        <v>0</v>
      </c>
      <c r="K239" s="141">
        <v>0</v>
      </c>
      <c r="L239" s="141">
        <v>0</v>
      </c>
      <c r="M239" s="141">
        <v>0</v>
      </c>
      <c r="N239" s="141">
        <v>0</v>
      </c>
      <c r="O239" s="141">
        <v>0</v>
      </c>
      <c r="P239" s="141">
        <v>30093</v>
      </c>
    </row>
    <row r="240" spans="1:16" ht="12.75">
      <c r="A240" s="141">
        <v>10</v>
      </c>
      <c r="B240" s="141">
        <v>1999</v>
      </c>
      <c r="C240" s="141" t="s">
        <v>376</v>
      </c>
      <c r="D240" s="141">
        <v>2060747</v>
      </c>
      <c r="E240" s="141">
        <v>13780888</v>
      </c>
      <c r="F240" s="141">
        <v>4475969</v>
      </c>
      <c r="G240" s="141">
        <v>4211212</v>
      </c>
      <c r="H240" s="141">
        <v>264757</v>
      </c>
      <c r="I240" s="141">
        <v>141367</v>
      </c>
      <c r="J240" s="141">
        <v>441046</v>
      </c>
      <c r="K240" s="141">
        <v>137045</v>
      </c>
      <c r="L240" s="141">
        <v>168487</v>
      </c>
      <c r="M240" s="141">
        <v>18539</v>
      </c>
      <c r="N240" s="141">
        <v>0</v>
      </c>
      <c r="O240" s="141">
        <v>18539</v>
      </c>
      <c r="P240" s="141">
        <v>420341</v>
      </c>
    </row>
    <row r="241" spans="1:16" ht="12.75">
      <c r="A241" s="141">
        <v>10</v>
      </c>
      <c r="B241" s="141">
        <v>1999</v>
      </c>
      <c r="C241" s="141" t="s">
        <v>377</v>
      </c>
      <c r="D241" s="141">
        <v>12479</v>
      </c>
      <c r="E241" s="141">
        <v>57177</v>
      </c>
      <c r="F241" s="141">
        <v>53993</v>
      </c>
      <c r="G241" s="141">
        <v>46461</v>
      </c>
      <c r="H241" s="141">
        <v>7532</v>
      </c>
      <c r="I241" s="141">
        <v>0</v>
      </c>
      <c r="J241" s="141">
        <v>0</v>
      </c>
      <c r="K241" s="141">
        <v>0</v>
      </c>
      <c r="L241" s="141">
        <v>186</v>
      </c>
      <c r="M241" s="141">
        <v>25</v>
      </c>
      <c r="N241" s="141">
        <v>0</v>
      </c>
      <c r="O241" s="141">
        <v>25</v>
      </c>
      <c r="P241" s="141">
        <v>7557</v>
      </c>
    </row>
    <row r="242" spans="1:16" ht="12.75">
      <c r="A242" s="141">
        <v>12</v>
      </c>
      <c r="B242" s="141">
        <v>1999</v>
      </c>
      <c r="C242" s="141" t="s">
        <v>378</v>
      </c>
      <c r="D242" s="141">
        <v>23073754</v>
      </c>
      <c r="E242" s="141">
        <v>134118244</v>
      </c>
      <c r="F242" s="141">
        <v>48964135</v>
      </c>
      <c r="G242" s="141">
        <v>36349086</v>
      </c>
      <c r="H242" s="141">
        <v>12615049</v>
      </c>
      <c r="I242" s="141">
        <v>2732856</v>
      </c>
      <c r="J242" s="141">
        <v>9797402</v>
      </c>
      <c r="K242" s="141">
        <v>2633724</v>
      </c>
      <c r="L242" s="141">
        <v>2372260</v>
      </c>
      <c r="M242" s="141">
        <v>297438</v>
      </c>
      <c r="N242" s="141">
        <v>0</v>
      </c>
      <c r="O242" s="141">
        <v>297438</v>
      </c>
      <c r="P242" s="141">
        <v>15546211</v>
      </c>
    </row>
    <row r="243" spans="1:16" ht="12.75">
      <c r="A243" s="141">
        <v>10</v>
      </c>
      <c r="B243" s="141">
        <v>1999</v>
      </c>
      <c r="C243" s="141" t="s">
        <v>379</v>
      </c>
      <c r="D243" s="141">
        <v>0</v>
      </c>
      <c r="E243" s="141">
        <v>0</v>
      </c>
      <c r="F243" s="141">
        <v>0</v>
      </c>
      <c r="G243" s="141">
        <v>0</v>
      </c>
      <c r="H243" s="141">
        <v>0</v>
      </c>
      <c r="I243" s="141">
        <v>0</v>
      </c>
      <c r="J243" s="141">
        <v>0</v>
      </c>
      <c r="K243" s="141">
        <v>0</v>
      </c>
      <c r="L243" s="141">
        <v>0</v>
      </c>
      <c r="M243" s="141">
        <v>0</v>
      </c>
      <c r="N243" s="141">
        <v>0</v>
      </c>
      <c r="O243" s="141">
        <v>0</v>
      </c>
      <c r="P243" s="141">
        <v>0</v>
      </c>
    </row>
    <row r="244" spans="1:16" ht="12.75">
      <c r="A244" s="141">
        <v>10</v>
      </c>
      <c r="B244" s="141">
        <v>1999</v>
      </c>
      <c r="C244" s="141" t="s">
        <v>380</v>
      </c>
      <c r="D244" s="141">
        <v>12520</v>
      </c>
      <c r="E244" s="141">
        <v>37301</v>
      </c>
      <c r="F244" s="141">
        <v>183569</v>
      </c>
      <c r="G244" s="141">
        <v>70520</v>
      </c>
      <c r="H244" s="141">
        <v>113049</v>
      </c>
      <c r="I244" s="141">
        <v>77969</v>
      </c>
      <c r="J244" s="141">
        <v>350859</v>
      </c>
      <c r="K244" s="141">
        <v>87714</v>
      </c>
      <c r="L244" s="141">
        <v>0</v>
      </c>
      <c r="M244" s="141">
        <v>0</v>
      </c>
      <c r="N244" s="141">
        <v>0</v>
      </c>
      <c r="O244" s="141">
        <v>0</v>
      </c>
      <c r="P244" s="141">
        <v>200763</v>
      </c>
    </row>
    <row r="245" spans="1:16" ht="12.75">
      <c r="A245" s="141">
        <v>10</v>
      </c>
      <c r="B245" s="141">
        <v>1999</v>
      </c>
      <c r="C245" s="141" t="s">
        <v>381</v>
      </c>
      <c r="D245" s="141">
        <v>48930</v>
      </c>
      <c r="E245" s="141">
        <v>179739</v>
      </c>
      <c r="F245" s="141">
        <v>854429</v>
      </c>
      <c r="G245" s="141">
        <v>800426</v>
      </c>
      <c r="H245" s="141">
        <v>54003</v>
      </c>
      <c r="I245" s="141">
        <v>0</v>
      </c>
      <c r="J245" s="141">
        <v>0</v>
      </c>
      <c r="K245" s="141">
        <v>0</v>
      </c>
      <c r="L245" s="141">
        <v>0</v>
      </c>
      <c r="M245" s="141">
        <v>0</v>
      </c>
      <c r="N245" s="141">
        <v>0</v>
      </c>
      <c r="O245" s="141">
        <v>0</v>
      </c>
      <c r="P245" s="141">
        <v>54003</v>
      </c>
    </row>
    <row r="246" spans="1:16" ht="12.75">
      <c r="A246" s="141">
        <v>10</v>
      </c>
      <c r="B246" s="141">
        <v>1999</v>
      </c>
      <c r="C246" s="141" t="s">
        <v>382</v>
      </c>
      <c r="D246" s="141">
        <v>88699</v>
      </c>
      <c r="E246" s="141">
        <v>222972</v>
      </c>
      <c r="F246" s="141">
        <v>1268513</v>
      </c>
      <c r="G246" s="141">
        <v>1002411</v>
      </c>
      <c r="H246" s="141">
        <v>266102</v>
      </c>
      <c r="I246" s="141">
        <v>0</v>
      </c>
      <c r="J246" s="141">
        <v>0</v>
      </c>
      <c r="K246" s="141">
        <v>0</v>
      </c>
      <c r="L246" s="141">
        <v>0</v>
      </c>
      <c r="M246" s="141">
        <v>0</v>
      </c>
      <c r="N246" s="141">
        <v>0</v>
      </c>
      <c r="O246" s="141">
        <v>0</v>
      </c>
      <c r="P246" s="141">
        <v>266102</v>
      </c>
    </row>
    <row r="247" spans="1:16" ht="12.75">
      <c r="A247" s="141">
        <v>12</v>
      </c>
      <c r="B247" s="141">
        <v>1999</v>
      </c>
      <c r="C247" s="141" t="s">
        <v>383</v>
      </c>
      <c r="D247" s="141">
        <v>150149</v>
      </c>
      <c r="E247" s="141">
        <v>440012</v>
      </c>
      <c r="F247" s="141">
        <v>2306511</v>
      </c>
      <c r="G247" s="141">
        <v>1873357</v>
      </c>
      <c r="H247" s="141">
        <v>433154</v>
      </c>
      <c r="I247" s="141">
        <v>77969</v>
      </c>
      <c r="J247" s="141">
        <v>350859</v>
      </c>
      <c r="K247" s="141">
        <v>87714</v>
      </c>
      <c r="L247" s="141">
        <v>0</v>
      </c>
      <c r="M247" s="141">
        <v>0</v>
      </c>
      <c r="N247" s="141">
        <v>0</v>
      </c>
      <c r="O247" s="141">
        <v>0</v>
      </c>
      <c r="P247" s="141">
        <v>520868</v>
      </c>
    </row>
    <row r="248" spans="1:16" ht="12.75">
      <c r="A248" s="141">
        <v>11</v>
      </c>
      <c r="B248" s="141">
        <v>1999</v>
      </c>
      <c r="C248" s="141" t="s">
        <v>429</v>
      </c>
      <c r="D248" s="141">
        <v>0</v>
      </c>
      <c r="E248" s="141">
        <v>0</v>
      </c>
      <c r="F248" s="141">
        <v>0</v>
      </c>
      <c r="G248" s="141">
        <v>0</v>
      </c>
      <c r="H248" s="141">
        <v>0</v>
      </c>
      <c r="I248" s="141">
        <v>0</v>
      </c>
      <c r="J248" s="141">
        <v>0</v>
      </c>
      <c r="K248" s="141">
        <v>0</v>
      </c>
      <c r="L248" s="141">
        <v>0</v>
      </c>
      <c r="M248" s="141">
        <v>0</v>
      </c>
      <c r="N248" s="141">
        <v>0</v>
      </c>
      <c r="O248" s="141">
        <v>0</v>
      </c>
      <c r="P248" s="141">
        <v>0</v>
      </c>
    </row>
    <row r="249" spans="1:16" ht="12.75">
      <c r="A249" s="141">
        <v>10</v>
      </c>
      <c r="B249" s="141">
        <v>1999</v>
      </c>
      <c r="C249" s="141" t="s">
        <v>430</v>
      </c>
      <c r="D249" s="141">
        <v>0</v>
      </c>
      <c r="E249" s="141">
        <v>0</v>
      </c>
      <c r="F249" s="141">
        <v>0</v>
      </c>
      <c r="G249" s="141">
        <v>0</v>
      </c>
      <c r="H249" s="141">
        <v>0</v>
      </c>
      <c r="I249" s="141">
        <v>0</v>
      </c>
      <c r="J249" s="141">
        <v>0</v>
      </c>
      <c r="K249" s="141">
        <v>0</v>
      </c>
      <c r="L249" s="141">
        <v>0</v>
      </c>
      <c r="M249" s="141">
        <v>0</v>
      </c>
      <c r="N249" s="141">
        <v>0</v>
      </c>
      <c r="O249" s="141">
        <v>0</v>
      </c>
      <c r="P249" s="141">
        <v>0</v>
      </c>
    </row>
    <row r="250" spans="1:16" ht="12.75">
      <c r="A250" s="141">
        <v>10</v>
      </c>
      <c r="B250" s="141">
        <v>1999</v>
      </c>
      <c r="C250" s="141" t="s">
        <v>433</v>
      </c>
      <c r="D250" s="141">
        <v>0</v>
      </c>
      <c r="E250" s="141">
        <v>0</v>
      </c>
      <c r="F250" s="141">
        <v>0</v>
      </c>
      <c r="G250" s="141">
        <v>0</v>
      </c>
      <c r="H250" s="141">
        <v>0</v>
      </c>
      <c r="I250" s="141">
        <v>0</v>
      </c>
      <c r="J250" s="141">
        <v>0</v>
      </c>
      <c r="K250" s="141">
        <v>0</v>
      </c>
      <c r="L250" s="141">
        <v>0</v>
      </c>
      <c r="M250" s="141">
        <v>0</v>
      </c>
      <c r="N250" s="141">
        <v>0</v>
      </c>
      <c r="O250" s="141">
        <v>0</v>
      </c>
      <c r="P250" s="141">
        <v>0</v>
      </c>
    </row>
    <row r="251" spans="1:16" ht="12.75">
      <c r="A251" s="141">
        <v>10</v>
      </c>
      <c r="B251" s="141">
        <v>1999</v>
      </c>
      <c r="C251" s="141" t="s">
        <v>434</v>
      </c>
      <c r="D251" s="141">
        <v>0</v>
      </c>
      <c r="E251" s="141">
        <v>0</v>
      </c>
      <c r="F251" s="141">
        <v>0</v>
      </c>
      <c r="G251" s="141">
        <v>0</v>
      </c>
      <c r="H251" s="141">
        <v>0</v>
      </c>
      <c r="I251" s="141">
        <v>0</v>
      </c>
      <c r="J251" s="141">
        <v>0</v>
      </c>
      <c r="K251" s="141">
        <v>0</v>
      </c>
      <c r="L251" s="141">
        <v>0</v>
      </c>
      <c r="M251" s="141">
        <v>0</v>
      </c>
      <c r="N251" s="141">
        <v>0</v>
      </c>
      <c r="O251" s="141">
        <v>0</v>
      </c>
      <c r="P251" s="141">
        <v>0</v>
      </c>
    </row>
    <row r="252" spans="1:16" ht="12.75">
      <c r="A252" s="141">
        <v>10</v>
      </c>
      <c r="B252" s="141">
        <v>1999</v>
      </c>
      <c r="C252" s="141" t="s">
        <v>435</v>
      </c>
      <c r="D252" s="141">
        <v>0</v>
      </c>
      <c r="E252" s="141">
        <v>0</v>
      </c>
      <c r="F252" s="141">
        <v>0</v>
      </c>
      <c r="G252" s="141">
        <v>0</v>
      </c>
      <c r="H252" s="141">
        <v>0</v>
      </c>
      <c r="I252" s="141">
        <v>0</v>
      </c>
      <c r="J252" s="141">
        <v>0</v>
      </c>
      <c r="K252" s="141">
        <v>0</v>
      </c>
      <c r="L252" s="141">
        <v>0</v>
      </c>
      <c r="M252" s="141">
        <v>0</v>
      </c>
      <c r="N252" s="141">
        <v>0</v>
      </c>
      <c r="O252" s="141">
        <v>0</v>
      </c>
      <c r="P252" s="141">
        <v>0</v>
      </c>
    </row>
    <row r="253" spans="1:16" ht="12.75">
      <c r="A253" s="141">
        <v>10</v>
      </c>
      <c r="B253" s="141">
        <v>1999</v>
      </c>
      <c r="C253" s="141" t="s">
        <v>436</v>
      </c>
      <c r="D253" s="141">
        <v>0</v>
      </c>
      <c r="E253" s="141">
        <v>0</v>
      </c>
      <c r="F253" s="141">
        <v>0</v>
      </c>
      <c r="G253" s="141">
        <v>0</v>
      </c>
      <c r="H253" s="141">
        <v>0</v>
      </c>
      <c r="I253" s="141">
        <v>0</v>
      </c>
      <c r="J253" s="141">
        <v>0</v>
      </c>
      <c r="K253" s="141">
        <v>0</v>
      </c>
      <c r="L253" s="141">
        <v>0</v>
      </c>
      <c r="M253" s="141">
        <v>0</v>
      </c>
      <c r="N253" s="141">
        <v>0</v>
      </c>
      <c r="O253" s="141">
        <v>0</v>
      </c>
      <c r="P253" s="141">
        <v>0</v>
      </c>
    </row>
    <row r="254" spans="1:16" ht="12.75">
      <c r="A254" s="141">
        <v>10</v>
      </c>
      <c r="B254" s="141">
        <v>1999</v>
      </c>
      <c r="C254" s="141" t="s">
        <v>437</v>
      </c>
      <c r="D254" s="141">
        <v>0</v>
      </c>
      <c r="E254" s="141">
        <v>0</v>
      </c>
      <c r="F254" s="141">
        <v>0</v>
      </c>
      <c r="G254" s="141">
        <v>0</v>
      </c>
      <c r="H254" s="141">
        <v>0</v>
      </c>
      <c r="I254" s="141">
        <v>0</v>
      </c>
      <c r="J254" s="141">
        <v>0</v>
      </c>
      <c r="K254" s="141">
        <v>0</v>
      </c>
      <c r="L254" s="141">
        <v>0</v>
      </c>
      <c r="M254" s="141">
        <v>0</v>
      </c>
      <c r="N254" s="141">
        <v>0</v>
      </c>
      <c r="O254" s="141">
        <v>0</v>
      </c>
      <c r="P254" s="141">
        <v>0</v>
      </c>
    </row>
    <row r="255" spans="1:16" ht="12.75">
      <c r="A255" s="141">
        <v>10</v>
      </c>
      <c r="B255" s="141">
        <v>1999</v>
      </c>
      <c r="C255" s="141" t="s">
        <v>544</v>
      </c>
      <c r="D255" s="141">
        <v>0</v>
      </c>
      <c r="E255" s="141">
        <v>0</v>
      </c>
      <c r="F255" s="141">
        <v>0</v>
      </c>
      <c r="G255" s="141">
        <v>0</v>
      </c>
      <c r="H255" s="141">
        <v>0</v>
      </c>
      <c r="I255" s="141">
        <v>0</v>
      </c>
      <c r="J255" s="141">
        <v>0</v>
      </c>
      <c r="K255" s="141">
        <v>0</v>
      </c>
      <c r="L255" s="141">
        <v>0</v>
      </c>
      <c r="M255" s="141">
        <v>0</v>
      </c>
      <c r="N255" s="141">
        <v>0</v>
      </c>
      <c r="O255" s="141">
        <v>0</v>
      </c>
      <c r="P255" s="141">
        <v>0</v>
      </c>
    </row>
    <row r="256" spans="1:16" ht="12.75">
      <c r="A256" s="141">
        <v>10</v>
      </c>
      <c r="B256" s="141">
        <v>1999</v>
      </c>
      <c r="C256" s="141" t="s">
        <v>438</v>
      </c>
      <c r="D256" s="141">
        <v>0</v>
      </c>
      <c r="E256" s="141">
        <v>0</v>
      </c>
      <c r="F256" s="141">
        <v>0</v>
      </c>
      <c r="G256" s="141">
        <v>0</v>
      </c>
      <c r="H256" s="141">
        <v>0</v>
      </c>
      <c r="I256" s="141">
        <v>0</v>
      </c>
      <c r="J256" s="141">
        <v>0</v>
      </c>
      <c r="K256" s="141">
        <v>0</v>
      </c>
      <c r="L256" s="141">
        <v>0</v>
      </c>
      <c r="M256" s="141">
        <v>0</v>
      </c>
      <c r="N256" s="141">
        <v>0</v>
      </c>
      <c r="O256" s="141">
        <v>0</v>
      </c>
      <c r="P256" s="141">
        <v>0</v>
      </c>
    </row>
    <row r="257" spans="1:16" ht="12.75">
      <c r="A257" s="141">
        <v>10</v>
      </c>
      <c r="B257" s="141">
        <v>1999</v>
      </c>
      <c r="C257" s="141" t="s">
        <v>439</v>
      </c>
      <c r="D257" s="141">
        <v>0</v>
      </c>
      <c r="E257" s="141">
        <v>0</v>
      </c>
      <c r="F257" s="141">
        <v>0</v>
      </c>
      <c r="G257" s="141">
        <v>0</v>
      </c>
      <c r="H257" s="141">
        <v>0</v>
      </c>
      <c r="I257" s="141">
        <v>0</v>
      </c>
      <c r="J257" s="141">
        <v>0</v>
      </c>
      <c r="K257" s="141">
        <v>0</v>
      </c>
      <c r="L257" s="141">
        <v>0</v>
      </c>
      <c r="M257" s="141">
        <v>0</v>
      </c>
      <c r="N257" s="141">
        <v>0</v>
      </c>
      <c r="O257" s="141">
        <v>0</v>
      </c>
      <c r="P257" s="141">
        <v>0</v>
      </c>
    </row>
    <row r="258" spans="1:16" ht="12.75">
      <c r="A258" s="141">
        <v>10</v>
      </c>
      <c r="B258" s="141">
        <v>1999</v>
      </c>
      <c r="C258" s="141" t="s">
        <v>440</v>
      </c>
      <c r="D258" s="141">
        <v>0</v>
      </c>
      <c r="E258" s="141">
        <v>0</v>
      </c>
      <c r="F258" s="141">
        <v>0</v>
      </c>
      <c r="G258" s="141">
        <v>0</v>
      </c>
      <c r="H258" s="141">
        <v>0</v>
      </c>
      <c r="I258" s="141">
        <v>0</v>
      </c>
      <c r="J258" s="141">
        <v>0</v>
      </c>
      <c r="K258" s="141">
        <v>0</v>
      </c>
      <c r="L258" s="141">
        <v>0</v>
      </c>
      <c r="M258" s="141">
        <v>0</v>
      </c>
      <c r="N258" s="141">
        <v>0</v>
      </c>
      <c r="O258" s="141">
        <v>0</v>
      </c>
      <c r="P258" s="141">
        <v>0</v>
      </c>
    </row>
    <row r="259" spans="1:16" ht="12.75">
      <c r="A259" s="141">
        <v>12</v>
      </c>
      <c r="B259" s="141">
        <v>1999</v>
      </c>
      <c r="C259" s="141" t="s">
        <v>384</v>
      </c>
      <c r="D259" s="141">
        <v>0</v>
      </c>
      <c r="E259" s="141">
        <v>0</v>
      </c>
      <c r="F259" s="141">
        <v>0</v>
      </c>
      <c r="G259" s="141">
        <v>0</v>
      </c>
      <c r="H259" s="141">
        <v>0</v>
      </c>
      <c r="I259" s="141">
        <v>0</v>
      </c>
      <c r="J259" s="141">
        <v>0</v>
      </c>
      <c r="K259" s="141">
        <v>0</v>
      </c>
      <c r="L259" s="141">
        <v>0</v>
      </c>
      <c r="M259" s="141">
        <v>0</v>
      </c>
      <c r="N259" s="141">
        <v>0</v>
      </c>
      <c r="O259" s="141">
        <v>0</v>
      </c>
      <c r="P259" s="141">
        <v>0</v>
      </c>
    </row>
    <row r="260" spans="1:16" ht="12.75">
      <c r="A260" s="141">
        <v>11</v>
      </c>
      <c r="B260" s="141">
        <v>1999</v>
      </c>
      <c r="C260" s="141" t="s">
        <v>385</v>
      </c>
      <c r="D260" s="141">
        <v>839541814</v>
      </c>
      <c r="E260" s="141">
        <v>3576786932</v>
      </c>
      <c r="F260" s="141">
        <v>1371340790</v>
      </c>
      <c r="G260" s="141">
        <v>775229720</v>
      </c>
      <c r="H260" s="141">
        <v>596111070</v>
      </c>
      <c r="I260" s="141">
        <v>408730521</v>
      </c>
      <c r="J260" s="141">
        <v>1864771112</v>
      </c>
      <c r="K260" s="141">
        <v>221669213</v>
      </c>
      <c r="L260" s="141">
        <v>97679299</v>
      </c>
      <c r="M260" s="141">
        <v>11618193</v>
      </c>
      <c r="N260" s="141">
        <v>0</v>
      </c>
      <c r="O260" s="141">
        <v>11618193</v>
      </c>
      <c r="P260" s="141">
        <v>829398476</v>
      </c>
    </row>
    <row r="261" spans="1:16" ht="12.75">
      <c r="A261" s="141">
        <v>11</v>
      </c>
      <c r="B261" s="141">
        <v>1999</v>
      </c>
      <c r="C261" s="141" t="s">
        <v>386</v>
      </c>
      <c r="D261" s="141">
        <v>13969442</v>
      </c>
      <c r="E261" s="141">
        <v>62904549</v>
      </c>
      <c r="F261" s="141">
        <v>7670198</v>
      </c>
      <c r="G261" s="141">
        <v>756211</v>
      </c>
      <c r="H261" s="141">
        <v>6913987</v>
      </c>
      <c r="I261" s="141">
        <v>601305</v>
      </c>
      <c r="J261" s="141">
        <v>2745316</v>
      </c>
      <c r="K261" s="141">
        <v>60757</v>
      </c>
      <c r="L261" s="141">
        <v>8665</v>
      </c>
      <c r="M261" s="141">
        <v>609</v>
      </c>
      <c r="N261" s="141">
        <v>0</v>
      </c>
      <c r="O261" s="141">
        <v>609</v>
      </c>
      <c r="P261" s="141">
        <v>6975353</v>
      </c>
    </row>
    <row r="262" spans="1:16" ht="12.75">
      <c r="A262" s="141">
        <v>13</v>
      </c>
      <c r="B262" s="141">
        <v>1999</v>
      </c>
      <c r="C262" s="141" t="s">
        <v>62</v>
      </c>
      <c r="D262" s="141">
        <v>853511256</v>
      </c>
      <c r="E262" s="141">
        <v>3639691481</v>
      </c>
      <c r="F262" s="141">
        <v>1379010988</v>
      </c>
      <c r="G262" s="141">
        <v>775985931</v>
      </c>
      <c r="H262" s="141">
        <v>603025057</v>
      </c>
      <c r="I262" s="141">
        <v>409331826</v>
      </c>
      <c r="J262" s="141">
        <v>1867516428</v>
      </c>
      <c r="K262" s="141">
        <v>221729970</v>
      </c>
      <c r="L262" s="141">
        <v>97687964</v>
      </c>
      <c r="M262" s="141">
        <v>11618802</v>
      </c>
      <c r="N262" s="141">
        <v>0</v>
      </c>
      <c r="O262" s="141">
        <v>11618802</v>
      </c>
      <c r="P262" s="141">
        <v>836373829</v>
      </c>
    </row>
    <row r="263" spans="1:11" ht="12.75">
      <c r="A263" s="141">
        <v>2</v>
      </c>
      <c r="B263" s="141">
        <v>1999</v>
      </c>
      <c r="C263" s="141" t="s">
        <v>65</v>
      </c>
      <c r="D263" s="141">
        <v>0</v>
      </c>
      <c r="E263" s="141" t="s">
        <v>58</v>
      </c>
      <c r="F263" s="141">
        <v>1</v>
      </c>
      <c r="G263" s="141" t="s">
        <v>59</v>
      </c>
      <c r="H263" s="141">
        <v>1</v>
      </c>
      <c r="I263" s="141" t="s">
        <v>60</v>
      </c>
      <c r="J263" s="141" t="s">
        <v>61</v>
      </c>
      <c r="K263" s="141">
        <v>2</v>
      </c>
    </row>
    <row r="264" spans="1:16" ht="12.75">
      <c r="A264" s="141">
        <v>10</v>
      </c>
      <c r="B264" s="141">
        <v>1999</v>
      </c>
      <c r="C264" s="141" t="s">
        <v>621</v>
      </c>
      <c r="D264" s="141">
        <v>0</v>
      </c>
      <c r="E264" s="141">
        <v>0</v>
      </c>
      <c r="F264" s="141">
        <v>0</v>
      </c>
      <c r="G264" s="141">
        <v>0</v>
      </c>
      <c r="H264" s="141">
        <v>0</v>
      </c>
      <c r="I264" s="141">
        <v>0</v>
      </c>
      <c r="J264" s="141">
        <v>0</v>
      </c>
      <c r="K264" s="141">
        <v>0</v>
      </c>
      <c r="L264" s="141">
        <v>0</v>
      </c>
      <c r="M264" s="141">
        <v>0</v>
      </c>
      <c r="N264" s="141">
        <v>0</v>
      </c>
      <c r="O264" s="141">
        <v>0</v>
      </c>
      <c r="P264" s="141">
        <v>0</v>
      </c>
    </row>
    <row r="265" spans="1:16" ht="12.75">
      <c r="A265" s="141">
        <v>10</v>
      </c>
      <c r="B265" s="141">
        <v>1999</v>
      </c>
      <c r="C265" s="141" t="s">
        <v>623</v>
      </c>
      <c r="D265" s="141">
        <v>0</v>
      </c>
      <c r="E265" s="141">
        <v>0</v>
      </c>
      <c r="F265" s="141">
        <v>0</v>
      </c>
      <c r="G265" s="141">
        <v>0</v>
      </c>
      <c r="H265" s="141">
        <v>0</v>
      </c>
      <c r="I265" s="141">
        <v>0</v>
      </c>
      <c r="J265" s="141">
        <v>0</v>
      </c>
      <c r="K265" s="141">
        <v>0</v>
      </c>
      <c r="L265" s="141">
        <v>0</v>
      </c>
      <c r="M265" s="141">
        <v>0</v>
      </c>
      <c r="N265" s="141">
        <v>0</v>
      </c>
      <c r="O265" s="141">
        <v>0</v>
      </c>
      <c r="P265" s="141">
        <v>0</v>
      </c>
    </row>
    <row r="266" spans="1:16" ht="12.75">
      <c r="A266" s="141">
        <v>10</v>
      </c>
      <c r="B266" s="141">
        <v>1999</v>
      </c>
      <c r="C266" s="141" t="s">
        <v>624</v>
      </c>
      <c r="D266" s="141">
        <v>0</v>
      </c>
      <c r="E266" s="141">
        <v>0</v>
      </c>
      <c r="F266" s="141">
        <v>0</v>
      </c>
      <c r="G266" s="141">
        <v>0</v>
      </c>
      <c r="H266" s="141">
        <v>0</v>
      </c>
      <c r="I266" s="141">
        <v>0</v>
      </c>
      <c r="J266" s="141">
        <v>0</v>
      </c>
      <c r="K266" s="141">
        <v>0</v>
      </c>
      <c r="L266" s="141">
        <v>0</v>
      </c>
      <c r="M266" s="141">
        <v>0</v>
      </c>
      <c r="N266" s="141">
        <v>0</v>
      </c>
      <c r="O266" s="141">
        <v>0</v>
      </c>
      <c r="P266" s="141">
        <v>0</v>
      </c>
    </row>
    <row r="267" spans="1:16" ht="12.75">
      <c r="A267" s="141">
        <v>10</v>
      </c>
      <c r="B267" s="141">
        <v>1999</v>
      </c>
      <c r="C267" s="141" t="s">
        <v>625</v>
      </c>
      <c r="D267" s="141">
        <v>0</v>
      </c>
      <c r="E267" s="141">
        <v>0</v>
      </c>
      <c r="F267" s="141">
        <v>0</v>
      </c>
      <c r="G267" s="141">
        <v>0</v>
      </c>
      <c r="H267" s="141">
        <v>0</v>
      </c>
      <c r="I267" s="141">
        <v>0</v>
      </c>
      <c r="J267" s="141">
        <v>0</v>
      </c>
      <c r="K267" s="141">
        <v>0</v>
      </c>
      <c r="L267" s="141">
        <v>0</v>
      </c>
      <c r="M267" s="141">
        <v>0</v>
      </c>
      <c r="N267" s="141">
        <v>0</v>
      </c>
      <c r="O267" s="141">
        <v>0</v>
      </c>
      <c r="P267" s="141">
        <v>0</v>
      </c>
    </row>
    <row r="268" spans="1:16" ht="12.75">
      <c r="A268" s="141">
        <v>10</v>
      </c>
      <c r="B268" s="141">
        <v>1999</v>
      </c>
      <c r="C268" s="141" t="s">
        <v>626</v>
      </c>
      <c r="D268" s="141">
        <v>0</v>
      </c>
      <c r="E268" s="141">
        <v>0</v>
      </c>
      <c r="F268" s="141">
        <v>0</v>
      </c>
      <c r="G268" s="141">
        <v>0</v>
      </c>
      <c r="H268" s="141">
        <v>0</v>
      </c>
      <c r="I268" s="141">
        <v>0</v>
      </c>
      <c r="J268" s="141">
        <v>0</v>
      </c>
      <c r="K268" s="141">
        <v>0</v>
      </c>
      <c r="L268" s="141">
        <v>0</v>
      </c>
      <c r="M268" s="141">
        <v>0</v>
      </c>
      <c r="N268" s="141">
        <v>0</v>
      </c>
      <c r="O268" s="141">
        <v>0</v>
      </c>
      <c r="P268" s="141">
        <v>0</v>
      </c>
    </row>
    <row r="269" spans="1:16" ht="12.75">
      <c r="A269" s="141">
        <v>10</v>
      </c>
      <c r="B269" s="141">
        <v>1999</v>
      </c>
      <c r="C269" s="141" t="s">
        <v>627</v>
      </c>
      <c r="D269" s="141">
        <v>0</v>
      </c>
      <c r="E269" s="141">
        <v>0</v>
      </c>
      <c r="F269" s="141">
        <v>0</v>
      </c>
      <c r="G269" s="141">
        <v>0</v>
      </c>
      <c r="H269" s="141">
        <v>0</v>
      </c>
      <c r="I269" s="141">
        <v>0</v>
      </c>
      <c r="J269" s="141">
        <v>0</v>
      </c>
      <c r="K269" s="141">
        <v>0</v>
      </c>
      <c r="L269" s="141">
        <v>0</v>
      </c>
      <c r="M269" s="141">
        <v>0</v>
      </c>
      <c r="N269" s="141">
        <v>0</v>
      </c>
      <c r="O269" s="141">
        <v>0</v>
      </c>
      <c r="P269" s="141">
        <v>0</v>
      </c>
    </row>
    <row r="270" spans="1:16" ht="12.75">
      <c r="A270" s="141">
        <v>10</v>
      </c>
      <c r="B270" s="141">
        <v>1999</v>
      </c>
      <c r="C270" s="141" t="s">
        <v>628</v>
      </c>
      <c r="D270" s="141">
        <v>0</v>
      </c>
      <c r="E270" s="141">
        <v>0</v>
      </c>
      <c r="F270" s="141">
        <v>0</v>
      </c>
      <c r="G270" s="141">
        <v>0</v>
      </c>
      <c r="H270" s="141">
        <v>0</v>
      </c>
      <c r="I270" s="141">
        <v>0</v>
      </c>
      <c r="J270" s="141">
        <v>0</v>
      </c>
      <c r="K270" s="141">
        <v>0</v>
      </c>
      <c r="L270" s="141">
        <v>0</v>
      </c>
      <c r="M270" s="141">
        <v>0</v>
      </c>
      <c r="N270" s="141">
        <v>0</v>
      </c>
      <c r="O270" s="141">
        <v>0</v>
      </c>
      <c r="P270" s="141">
        <v>0</v>
      </c>
    </row>
    <row r="271" spans="1:16" ht="12.75">
      <c r="A271" s="141">
        <v>10</v>
      </c>
      <c r="B271" s="141">
        <v>1999</v>
      </c>
      <c r="C271" s="141" t="s">
        <v>629</v>
      </c>
      <c r="D271" s="141">
        <v>0</v>
      </c>
      <c r="E271" s="141">
        <v>0</v>
      </c>
      <c r="F271" s="141">
        <v>0</v>
      </c>
      <c r="G271" s="141">
        <v>0</v>
      </c>
      <c r="H271" s="141">
        <v>0</v>
      </c>
      <c r="I271" s="141">
        <v>0</v>
      </c>
      <c r="J271" s="141">
        <v>0</v>
      </c>
      <c r="K271" s="141">
        <v>0</v>
      </c>
      <c r="L271" s="141">
        <v>0</v>
      </c>
      <c r="M271" s="141">
        <v>0</v>
      </c>
      <c r="N271" s="141">
        <v>0</v>
      </c>
      <c r="O271" s="141">
        <v>0</v>
      </c>
      <c r="P271" s="141">
        <v>0</v>
      </c>
    </row>
    <row r="272" spans="1:16" ht="12.75">
      <c r="A272" s="141">
        <v>10</v>
      </c>
      <c r="B272" s="141">
        <v>1999</v>
      </c>
      <c r="C272" s="141" t="s">
        <v>630</v>
      </c>
      <c r="D272" s="141">
        <v>0</v>
      </c>
      <c r="E272" s="141">
        <v>0</v>
      </c>
      <c r="F272" s="141">
        <v>0</v>
      </c>
      <c r="G272" s="141">
        <v>0</v>
      </c>
      <c r="H272" s="141">
        <v>0</v>
      </c>
      <c r="I272" s="141">
        <v>0</v>
      </c>
      <c r="J272" s="141">
        <v>0</v>
      </c>
      <c r="K272" s="141">
        <v>0</v>
      </c>
      <c r="L272" s="141">
        <v>0</v>
      </c>
      <c r="M272" s="141">
        <v>0</v>
      </c>
      <c r="N272" s="141">
        <v>0</v>
      </c>
      <c r="O272" s="141">
        <v>0</v>
      </c>
      <c r="P272" s="141">
        <v>0</v>
      </c>
    </row>
    <row r="273" spans="1:16" ht="12.75">
      <c r="A273" s="141">
        <v>10</v>
      </c>
      <c r="B273" s="141">
        <v>1999</v>
      </c>
      <c r="C273" s="141" t="s">
        <v>631</v>
      </c>
      <c r="D273" s="141">
        <v>0</v>
      </c>
      <c r="E273" s="141">
        <v>0</v>
      </c>
      <c r="F273" s="141">
        <v>0</v>
      </c>
      <c r="G273" s="141">
        <v>0</v>
      </c>
      <c r="H273" s="141">
        <v>0</v>
      </c>
      <c r="I273" s="141">
        <v>0</v>
      </c>
      <c r="J273" s="141">
        <v>0</v>
      </c>
      <c r="K273" s="141">
        <v>0</v>
      </c>
      <c r="L273" s="141">
        <v>0</v>
      </c>
      <c r="M273" s="141">
        <v>0</v>
      </c>
      <c r="N273" s="141">
        <v>0</v>
      </c>
      <c r="O273" s="141">
        <v>0</v>
      </c>
      <c r="P273" s="141">
        <v>0</v>
      </c>
    </row>
    <row r="274" spans="1:16" ht="12.75">
      <c r="A274" s="141">
        <v>10</v>
      </c>
      <c r="B274" s="141">
        <v>1999</v>
      </c>
      <c r="C274" s="141" t="s">
        <v>632</v>
      </c>
      <c r="D274" s="141">
        <v>0</v>
      </c>
      <c r="E274" s="141">
        <v>0</v>
      </c>
      <c r="F274" s="141">
        <v>0</v>
      </c>
      <c r="G274" s="141">
        <v>0</v>
      </c>
      <c r="H274" s="141">
        <v>0</v>
      </c>
      <c r="I274" s="141">
        <v>0</v>
      </c>
      <c r="J274" s="141">
        <v>0</v>
      </c>
      <c r="K274" s="141">
        <v>0</v>
      </c>
      <c r="L274" s="141">
        <v>0</v>
      </c>
      <c r="M274" s="141">
        <v>0</v>
      </c>
      <c r="N274" s="141">
        <v>0</v>
      </c>
      <c r="O274" s="141">
        <v>0</v>
      </c>
      <c r="P274" s="141">
        <v>0</v>
      </c>
    </row>
    <row r="275" spans="1:16" ht="12.75">
      <c r="A275" s="141">
        <v>10</v>
      </c>
      <c r="B275" s="141">
        <v>1999</v>
      </c>
      <c r="C275" s="141" t="s">
        <v>633</v>
      </c>
      <c r="D275" s="141">
        <v>0</v>
      </c>
      <c r="E275" s="141">
        <v>0</v>
      </c>
      <c r="F275" s="141">
        <v>0</v>
      </c>
      <c r="G275" s="141">
        <v>0</v>
      </c>
      <c r="H275" s="141">
        <v>0</v>
      </c>
      <c r="I275" s="141">
        <v>0</v>
      </c>
      <c r="J275" s="141">
        <v>0</v>
      </c>
      <c r="K275" s="141">
        <v>0</v>
      </c>
      <c r="L275" s="141">
        <v>0</v>
      </c>
      <c r="M275" s="141">
        <v>0</v>
      </c>
      <c r="N275" s="141">
        <v>0</v>
      </c>
      <c r="O275" s="141">
        <v>0</v>
      </c>
      <c r="P275" s="141">
        <v>0</v>
      </c>
    </row>
    <row r="276" spans="1:16" ht="12.75">
      <c r="A276" s="141">
        <v>10</v>
      </c>
      <c r="B276" s="141">
        <v>1999</v>
      </c>
      <c r="C276" s="141" t="s">
        <v>634</v>
      </c>
      <c r="D276" s="141">
        <v>0</v>
      </c>
      <c r="E276" s="141">
        <v>0</v>
      </c>
      <c r="F276" s="141">
        <v>0</v>
      </c>
      <c r="G276" s="141">
        <v>0</v>
      </c>
      <c r="H276" s="141">
        <v>0</v>
      </c>
      <c r="I276" s="141">
        <v>0</v>
      </c>
      <c r="J276" s="141">
        <v>0</v>
      </c>
      <c r="K276" s="141">
        <v>0</v>
      </c>
      <c r="L276" s="141">
        <v>0</v>
      </c>
      <c r="M276" s="141">
        <v>0</v>
      </c>
      <c r="N276" s="141">
        <v>0</v>
      </c>
      <c r="O276" s="141">
        <v>0</v>
      </c>
      <c r="P276" s="141">
        <v>0</v>
      </c>
    </row>
    <row r="277" spans="1:16" ht="12.75">
      <c r="A277" s="141">
        <v>10</v>
      </c>
      <c r="B277" s="141">
        <v>1999</v>
      </c>
      <c r="C277" s="141" t="s">
        <v>635</v>
      </c>
      <c r="D277" s="141">
        <v>0</v>
      </c>
      <c r="E277" s="141">
        <v>0</v>
      </c>
      <c r="F277" s="141">
        <v>0</v>
      </c>
      <c r="G277" s="141">
        <v>0</v>
      </c>
      <c r="H277" s="141">
        <v>0</v>
      </c>
      <c r="I277" s="141">
        <v>0</v>
      </c>
      <c r="J277" s="141">
        <v>0</v>
      </c>
      <c r="K277" s="141">
        <v>0</v>
      </c>
      <c r="L277" s="141">
        <v>0</v>
      </c>
      <c r="M277" s="141">
        <v>0</v>
      </c>
      <c r="N277" s="141">
        <v>0</v>
      </c>
      <c r="O277" s="141">
        <v>0</v>
      </c>
      <c r="P277" s="141">
        <v>0</v>
      </c>
    </row>
    <row r="278" spans="1:16" ht="12.75">
      <c r="A278" s="141">
        <v>10</v>
      </c>
      <c r="B278" s="141">
        <v>1999</v>
      </c>
      <c r="C278" s="141" t="s">
        <v>636</v>
      </c>
      <c r="D278" s="141">
        <v>0</v>
      </c>
      <c r="E278" s="141">
        <v>0</v>
      </c>
      <c r="F278" s="141">
        <v>0</v>
      </c>
      <c r="G278" s="141">
        <v>0</v>
      </c>
      <c r="H278" s="141">
        <v>0</v>
      </c>
      <c r="I278" s="141">
        <v>0</v>
      </c>
      <c r="J278" s="141">
        <v>0</v>
      </c>
      <c r="K278" s="141">
        <v>0</v>
      </c>
      <c r="L278" s="141">
        <v>0</v>
      </c>
      <c r="M278" s="141">
        <v>0</v>
      </c>
      <c r="N278" s="141">
        <v>0</v>
      </c>
      <c r="O278" s="141">
        <v>0</v>
      </c>
      <c r="P278" s="141">
        <v>0</v>
      </c>
    </row>
    <row r="279" spans="1:16" ht="12.75">
      <c r="A279" s="141">
        <v>10</v>
      </c>
      <c r="B279" s="141">
        <v>1999</v>
      </c>
      <c r="C279" s="141" t="s">
        <v>637</v>
      </c>
      <c r="D279" s="141">
        <v>0</v>
      </c>
      <c r="E279" s="141">
        <v>0</v>
      </c>
      <c r="F279" s="141">
        <v>0</v>
      </c>
      <c r="G279" s="141">
        <v>0</v>
      </c>
      <c r="H279" s="141">
        <v>0</v>
      </c>
      <c r="I279" s="141">
        <v>0</v>
      </c>
      <c r="J279" s="141">
        <v>0</v>
      </c>
      <c r="K279" s="141">
        <v>0</v>
      </c>
      <c r="L279" s="141">
        <v>0</v>
      </c>
      <c r="M279" s="141">
        <v>0</v>
      </c>
      <c r="N279" s="141">
        <v>0</v>
      </c>
      <c r="O279" s="141">
        <v>0</v>
      </c>
      <c r="P279" s="141">
        <v>0</v>
      </c>
    </row>
    <row r="280" spans="1:16" ht="12.75">
      <c r="A280" s="141">
        <v>10</v>
      </c>
      <c r="B280" s="141">
        <v>1999</v>
      </c>
      <c r="C280" s="141" t="s">
        <v>638</v>
      </c>
      <c r="D280" s="141">
        <v>0</v>
      </c>
      <c r="E280" s="141">
        <v>0</v>
      </c>
      <c r="F280" s="141">
        <v>0</v>
      </c>
      <c r="G280" s="141">
        <v>0</v>
      </c>
      <c r="H280" s="141">
        <v>0</v>
      </c>
      <c r="I280" s="141">
        <v>0</v>
      </c>
      <c r="J280" s="141">
        <v>0</v>
      </c>
      <c r="K280" s="141">
        <v>0</v>
      </c>
      <c r="L280" s="141">
        <v>0</v>
      </c>
      <c r="M280" s="141">
        <v>0</v>
      </c>
      <c r="N280" s="141">
        <v>0</v>
      </c>
      <c r="O280" s="141">
        <v>0</v>
      </c>
      <c r="P280" s="141">
        <v>0</v>
      </c>
    </row>
    <row r="281" spans="1:16" ht="12.75">
      <c r="A281" s="141">
        <v>10</v>
      </c>
      <c r="B281" s="141">
        <v>1999</v>
      </c>
      <c r="C281" s="141" t="s">
        <v>639</v>
      </c>
      <c r="D281" s="141">
        <v>0</v>
      </c>
      <c r="E281" s="141">
        <v>0</v>
      </c>
      <c r="F281" s="141">
        <v>0</v>
      </c>
      <c r="G281" s="141">
        <v>0</v>
      </c>
      <c r="H281" s="141">
        <v>0</v>
      </c>
      <c r="I281" s="141">
        <v>0</v>
      </c>
      <c r="J281" s="141">
        <v>0</v>
      </c>
      <c r="K281" s="141">
        <v>0</v>
      </c>
      <c r="L281" s="141">
        <v>0</v>
      </c>
      <c r="M281" s="141">
        <v>0</v>
      </c>
      <c r="N281" s="141">
        <v>0</v>
      </c>
      <c r="O281" s="141">
        <v>0</v>
      </c>
      <c r="P281" s="141">
        <v>0</v>
      </c>
    </row>
    <row r="282" spans="1:16" ht="12.75">
      <c r="A282" s="141">
        <v>10</v>
      </c>
      <c r="B282" s="141">
        <v>1999</v>
      </c>
      <c r="C282" s="141" t="s">
        <v>640</v>
      </c>
      <c r="D282" s="141">
        <v>0</v>
      </c>
      <c r="E282" s="141">
        <v>0</v>
      </c>
      <c r="F282" s="141">
        <v>0</v>
      </c>
      <c r="G282" s="141">
        <v>0</v>
      </c>
      <c r="H282" s="141">
        <v>0</v>
      </c>
      <c r="I282" s="141">
        <v>0</v>
      </c>
      <c r="J282" s="141">
        <v>0</v>
      </c>
      <c r="K282" s="141">
        <v>0</v>
      </c>
      <c r="L282" s="141">
        <v>0</v>
      </c>
      <c r="M282" s="141">
        <v>0</v>
      </c>
      <c r="N282" s="141">
        <v>0</v>
      </c>
      <c r="O282" s="141">
        <v>0</v>
      </c>
      <c r="P282" s="141">
        <v>0</v>
      </c>
    </row>
    <row r="283" spans="1:16" ht="12.75">
      <c r="A283" s="141">
        <v>10</v>
      </c>
      <c r="B283" s="141">
        <v>1999</v>
      </c>
      <c r="C283" s="141" t="s">
        <v>641</v>
      </c>
      <c r="D283" s="141">
        <v>0</v>
      </c>
      <c r="E283" s="141">
        <v>0</v>
      </c>
      <c r="F283" s="141">
        <v>0</v>
      </c>
      <c r="G283" s="141">
        <v>0</v>
      </c>
      <c r="H283" s="141">
        <v>0</v>
      </c>
      <c r="I283" s="141">
        <v>0</v>
      </c>
      <c r="J283" s="141">
        <v>0</v>
      </c>
      <c r="K283" s="141">
        <v>0</v>
      </c>
      <c r="L283" s="141">
        <v>0</v>
      </c>
      <c r="M283" s="141">
        <v>0</v>
      </c>
      <c r="N283" s="141">
        <v>0</v>
      </c>
      <c r="O283" s="141">
        <v>0</v>
      </c>
      <c r="P283" s="141">
        <v>0</v>
      </c>
    </row>
    <row r="284" spans="1:16" ht="12.75">
      <c r="A284" s="141">
        <v>10</v>
      </c>
      <c r="B284" s="141">
        <v>1999</v>
      </c>
      <c r="C284" s="141" t="s">
        <v>642</v>
      </c>
      <c r="D284" s="141">
        <v>0</v>
      </c>
      <c r="E284" s="141">
        <v>0</v>
      </c>
      <c r="F284" s="141">
        <v>0</v>
      </c>
      <c r="G284" s="141">
        <v>0</v>
      </c>
      <c r="H284" s="141">
        <v>0</v>
      </c>
      <c r="I284" s="141">
        <v>0</v>
      </c>
      <c r="J284" s="141">
        <v>0</v>
      </c>
      <c r="K284" s="141">
        <v>0</v>
      </c>
      <c r="L284" s="141">
        <v>0</v>
      </c>
      <c r="M284" s="141">
        <v>0</v>
      </c>
      <c r="N284" s="141">
        <v>0</v>
      </c>
      <c r="O284" s="141">
        <v>0</v>
      </c>
      <c r="P284" s="141">
        <v>0</v>
      </c>
    </row>
    <row r="285" spans="1:16" ht="12.75">
      <c r="A285" s="141">
        <v>10</v>
      </c>
      <c r="B285" s="141">
        <v>1999</v>
      </c>
      <c r="C285" s="141" t="s">
        <v>643</v>
      </c>
      <c r="D285" s="141">
        <v>0</v>
      </c>
      <c r="E285" s="141">
        <v>0</v>
      </c>
      <c r="F285" s="141">
        <v>0</v>
      </c>
      <c r="G285" s="141">
        <v>0</v>
      </c>
      <c r="H285" s="141">
        <v>0</v>
      </c>
      <c r="I285" s="141">
        <v>0</v>
      </c>
      <c r="J285" s="141">
        <v>0</v>
      </c>
      <c r="K285" s="141">
        <v>0</v>
      </c>
      <c r="L285" s="141">
        <v>0</v>
      </c>
      <c r="M285" s="141">
        <v>0</v>
      </c>
      <c r="N285" s="141">
        <v>0</v>
      </c>
      <c r="O285" s="141">
        <v>0</v>
      </c>
      <c r="P285" s="141">
        <v>0</v>
      </c>
    </row>
    <row r="286" spans="1:16" ht="12.75">
      <c r="A286" s="141">
        <v>10</v>
      </c>
      <c r="B286" s="141">
        <v>1999</v>
      </c>
      <c r="C286" s="141" t="s">
        <v>644</v>
      </c>
      <c r="D286" s="141">
        <v>0</v>
      </c>
      <c r="E286" s="141">
        <v>0</v>
      </c>
      <c r="F286" s="141">
        <v>0</v>
      </c>
      <c r="G286" s="141">
        <v>0</v>
      </c>
      <c r="H286" s="141">
        <v>0</v>
      </c>
      <c r="I286" s="141">
        <v>0</v>
      </c>
      <c r="J286" s="141">
        <v>0</v>
      </c>
      <c r="K286" s="141">
        <v>0</v>
      </c>
      <c r="L286" s="141">
        <v>0</v>
      </c>
      <c r="M286" s="141">
        <v>0</v>
      </c>
      <c r="N286" s="141">
        <v>0</v>
      </c>
      <c r="O286" s="141">
        <v>0</v>
      </c>
      <c r="P286" s="141">
        <v>0</v>
      </c>
    </row>
    <row r="287" spans="1:16" ht="12.75">
      <c r="A287" s="141">
        <v>10</v>
      </c>
      <c r="B287" s="141">
        <v>1999</v>
      </c>
      <c r="C287" s="141" t="s">
        <v>645</v>
      </c>
      <c r="D287" s="141">
        <v>0</v>
      </c>
      <c r="E287" s="141">
        <v>0</v>
      </c>
      <c r="F287" s="141">
        <v>0</v>
      </c>
      <c r="G287" s="141">
        <v>0</v>
      </c>
      <c r="H287" s="141">
        <v>0</v>
      </c>
      <c r="I287" s="141">
        <v>0</v>
      </c>
      <c r="J287" s="141">
        <v>0</v>
      </c>
      <c r="K287" s="141">
        <v>0</v>
      </c>
      <c r="L287" s="141">
        <v>0</v>
      </c>
      <c r="M287" s="141">
        <v>0</v>
      </c>
      <c r="N287" s="141">
        <v>0</v>
      </c>
      <c r="O287" s="141">
        <v>0</v>
      </c>
      <c r="P287" s="141">
        <v>0</v>
      </c>
    </row>
    <row r="288" spans="1:16" ht="12.75">
      <c r="A288" s="141">
        <v>10</v>
      </c>
      <c r="B288" s="141">
        <v>1999</v>
      </c>
      <c r="C288" s="141" t="s">
        <v>646</v>
      </c>
      <c r="D288" s="141">
        <v>0</v>
      </c>
      <c r="E288" s="141">
        <v>0</v>
      </c>
      <c r="F288" s="141">
        <v>0</v>
      </c>
      <c r="G288" s="141">
        <v>0</v>
      </c>
      <c r="H288" s="141">
        <v>0</v>
      </c>
      <c r="I288" s="141">
        <v>0</v>
      </c>
      <c r="J288" s="141">
        <v>0</v>
      </c>
      <c r="K288" s="141">
        <v>0</v>
      </c>
      <c r="L288" s="141">
        <v>0</v>
      </c>
      <c r="M288" s="141">
        <v>0</v>
      </c>
      <c r="N288" s="141">
        <v>0</v>
      </c>
      <c r="O288" s="141">
        <v>0</v>
      </c>
      <c r="P288" s="141">
        <v>0</v>
      </c>
    </row>
    <row r="289" spans="1:16" ht="12.75">
      <c r="A289" s="141">
        <v>12</v>
      </c>
      <c r="B289" s="141">
        <v>1999</v>
      </c>
      <c r="C289" s="141" t="s">
        <v>647</v>
      </c>
      <c r="D289" s="141">
        <v>0</v>
      </c>
      <c r="E289" s="141">
        <v>0</v>
      </c>
      <c r="F289" s="141">
        <v>0</v>
      </c>
      <c r="G289" s="141">
        <v>0</v>
      </c>
      <c r="H289" s="141">
        <v>0</v>
      </c>
      <c r="I289" s="141">
        <v>0</v>
      </c>
      <c r="J289" s="141">
        <v>0</v>
      </c>
      <c r="K289" s="141">
        <v>0</v>
      </c>
      <c r="L289" s="141">
        <v>0</v>
      </c>
      <c r="M289" s="141">
        <v>0</v>
      </c>
      <c r="N289" s="141">
        <v>0</v>
      </c>
      <c r="O289" s="141">
        <v>0</v>
      </c>
      <c r="P289" s="141">
        <v>0</v>
      </c>
    </row>
    <row r="290" spans="1:16" ht="12.75">
      <c r="A290" s="141">
        <v>10</v>
      </c>
      <c r="B290" s="141">
        <v>1999</v>
      </c>
      <c r="C290" s="141" t="s">
        <v>648</v>
      </c>
      <c r="D290" s="141">
        <v>0</v>
      </c>
      <c r="E290" s="141">
        <v>0</v>
      </c>
      <c r="F290" s="141">
        <v>0</v>
      </c>
      <c r="G290" s="141">
        <v>0</v>
      </c>
      <c r="H290" s="141">
        <v>0</v>
      </c>
      <c r="I290" s="141">
        <v>0</v>
      </c>
      <c r="J290" s="141">
        <v>0</v>
      </c>
      <c r="K290" s="141">
        <v>0</v>
      </c>
      <c r="L290" s="141">
        <v>0</v>
      </c>
      <c r="M290" s="141">
        <v>0</v>
      </c>
      <c r="N290" s="141">
        <v>0</v>
      </c>
      <c r="O290" s="141">
        <v>0</v>
      </c>
      <c r="P290" s="141">
        <v>0</v>
      </c>
    </row>
    <row r="291" spans="1:16" ht="12.75">
      <c r="A291" s="141">
        <v>10</v>
      </c>
      <c r="B291" s="141">
        <v>1999</v>
      </c>
      <c r="C291" s="141" t="s">
        <v>549</v>
      </c>
      <c r="D291" s="141">
        <v>0</v>
      </c>
      <c r="E291" s="141">
        <v>0</v>
      </c>
      <c r="F291" s="141">
        <v>0</v>
      </c>
      <c r="G291" s="141">
        <v>0</v>
      </c>
      <c r="H291" s="141">
        <v>0</v>
      </c>
      <c r="I291" s="141">
        <v>0</v>
      </c>
      <c r="J291" s="141">
        <v>0</v>
      </c>
      <c r="K291" s="141">
        <v>0</v>
      </c>
      <c r="L291" s="141">
        <v>0</v>
      </c>
      <c r="M291" s="141">
        <v>0</v>
      </c>
      <c r="N291" s="141">
        <v>0</v>
      </c>
      <c r="O291" s="141">
        <v>0</v>
      </c>
      <c r="P291" s="141">
        <v>0</v>
      </c>
    </row>
    <row r="292" spans="1:16" ht="12.75">
      <c r="A292" s="141">
        <v>10</v>
      </c>
      <c r="B292" s="141">
        <v>1999</v>
      </c>
      <c r="C292" s="141" t="s">
        <v>550</v>
      </c>
      <c r="D292" s="141">
        <v>0</v>
      </c>
      <c r="E292" s="141">
        <v>0</v>
      </c>
      <c r="F292" s="141">
        <v>0</v>
      </c>
      <c r="G292" s="141">
        <v>0</v>
      </c>
      <c r="H292" s="141">
        <v>0</v>
      </c>
      <c r="I292" s="141">
        <v>0</v>
      </c>
      <c r="J292" s="141">
        <v>0</v>
      </c>
      <c r="K292" s="141">
        <v>0</v>
      </c>
      <c r="L292" s="141">
        <v>0</v>
      </c>
      <c r="M292" s="141">
        <v>0</v>
      </c>
      <c r="N292" s="141">
        <v>0</v>
      </c>
      <c r="O292" s="141">
        <v>0</v>
      </c>
      <c r="P292" s="141">
        <v>0</v>
      </c>
    </row>
    <row r="293" spans="1:16" ht="12.75">
      <c r="A293" s="141">
        <v>10</v>
      </c>
      <c r="B293" s="141">
        <v>1999</v>
      </c>
      <c r="C293" s="141" t="s">
        <v>551</v>
      </c>
      <c r="D293" s="141">
        <v>0</v>
      </c>
      <c r="E293" s="141">
        <v>0</v>
      </c>
      <c r="F293" s="141">
        <v>0</v>
      </c>
      <c r="G293" s="141">
        <v>0</v>
      </c>
      <c r="H293" s="141">
        <v>0</v>
      </c>
      <c r="I293" s="141">
        <v>0</v>
      </c>
      <c r="J293" s="141">
        <v>0</v>
      </c>
      <c r="K293" s="141">
        <v>0</v>
      </c>
      <c r="L293" s="141">
        <v>0</v>
      </c>
      <c r="M293" s="141">
        <v>0</v>
      </c>
      <c r="N293" s="141">
        <v>0</v>
      </c>
      <c r="O293" s="141">
        <v>0</v>
      </c>
      <c r="P293" s="141">
        <v>0</v>
      </c>
    </row>
    <row r="294" spans="1:16" ht="12.75">
      <c r="A294" s="141">
        <v>10</v>
      </c>
      <c r="B294" s="141">
        <v>1999</v>
      </c>
      <c r="C294" s="141" t="s">
        <v>552</v>
      </c>
      <c r="D294" s="141">
        <v>0</v>
      </c>
      <c r="E294" s="141">
        <v>0</v>
      </c>
      <c r="F294" s="141">
        <v>0</v>
      </c>
      <c r="G294" s="141">
        <v>0</v>
      </c>
      <c r="H294" s="141">
        <v>0</v>
      </c>
      <c r="I294" s="141">
        <v>0</v>
      </c>
      <c r="J294" s="141">
        <v>0</v>
      </c>
      <c r="K294" s="141">
        <v>0</v>
      </c>
      <c r="L294" s="141">
        <v>0</v>
      </c>
      <c r="M294" s="141">
        <v>0</v>
      </c>
      <c r="N294" s="141">
        <v>0</v>
      </c>
      <c r="O294" s="141">
        <v>0</v>
      </c>
      <c r="P294" s="141">
        <v>0</v>
      </c>
    </row>
    <row r="295" spans="1:16" ht="12.75">
      <c r="A295" s="141">
        <v>10</v>
      </c>
      <c r="B295" s="141">
        <v>1999</v>
      </c>
      <c r="C295" s="141" t="s">
        <v>553</v>
      </c>
      <c r="D295" s="141">
        <v>0</v>
      </c>
      <c r="E295" s="141">
        <v>0</v>
      </c>
      <c r="F295" s="141">
        <v>0</v>
      </c>
      <c r="G295" s="141">
        <v>0</v>
      </c>
      <c r="H295" s="141">
        <v>0</v>
      </c>
      <c r="I295" s="141">
        <v>0</v>
      </c>
      <c r="J295" s="141">
        <v>0</v>
      </c>
      <c r="K295" s="141">
        <v>0</v>
      </c>
      <c r="L295" s="141">
        <v>0</v>
      </c>
      <c r="M295" s="141">
        <v>0</v>
      </c>
      <c r="N295" s="141">
        <v>0</v>
      </c>
      <c r="O295" s="141">
        <v>0</v>
      </c>
      <c r="P295" s="141">
        <v>0</v>
      </c>
    </row>
    <row r="296" spans="1:16" ht="12.75">
      <c r="A296" s="141">
        <v>10</v>
      </c>
      <c r="B296" s="141">
        <v>1999</v>
      </c>
      <c r="C296" s="141" t="s">
        <v>554</v>
      </c>
      <c r="D296" s="141">
        <v>0</v>
      </c>
      <c r="E296" s="141">
        <v>0</v>
      </c>
      <c r="F296" s="141">
        <v>0</v>
      </c>
      <c r="G296" s="141">
        <v>0</v>
      </c>
      <c r="H296" s="141">
        <v>0</v>
      </c>
      <c r="I296" s="141">
        <v>0</v>
      </c>
      <c r="J296" s="141">
        <v>0</v>
      </c>
      <c r="K296" s="141">
        <v>0</v>
      </c>
      <c r="L296" s="141">
        <v>0</v>
      </c>
      <c r="M296" s="141">
        <v>0</v>
      </c>
      <c r="N296" s="141">
        <v>0</v>
      </c>
      <c r="O296" s="141">
        <v>0</v>
      </c>
      <c r="P296" s="141">
        <v>0</v>
      </c>
    </row>
    <row r="297" spans="1:16" ht="12.75">
      <c r="A297" s="141">
        <v>10</v>
      </c>
      <c r="B297" s="141">
        <v>1999</v>
      </c>
      <c r="C297" s="141" t="s">
        <v>555</v>
      </c>
      <c r="D297" s="141">
        <v>0</v>
      </c>
      <c r="E297" s="141">
        <v>0</v>
      </c>
      <c r="F297" s="141">
        <v>0</v>
      </c>
      <c r="G297" s="141">
        <v>0</v>
      </c>
      <c r="H297" s="141">
        <v>0</v>
      </c>
      <c r="I297" s="141">
        <v>0</v>
      </c>
      <c r="J297" s="141">
        <v>0</v>
      </c>
      <c r="K297" s="141">
        <v>0</v>
      </c>
      <c r="L297" s="141">
        <v>0</v>
      </c>
      <c r="M297" s="141">
        <v>0</v>
      </c>
      <c r="N297" s="141">
        <v>0</v>
      </c>
      <c r="O297" s="141">
        <v>0</v>
      </c>
      <c r="P297" s="141">
        <v>0</v>
      </c>
    </row>
    <row r="298" spans="1:16" ht="12.75">
      <c r="A298" s="141">
        <v>10</v>
      </c>
      <c r="B298" s="141">
        <v>1999</v>
      </c>
      <c r="C298" s="141" t="s">
        <v>556</v>
      </c>
      <c r="D298" s="141">
        <v>0</v>
      </c>
      <c r="E298" s="141">
        <v>0</v>
      </c>
      <c r="F298" s="141">
        <v>0</v>
      </c>
      <c r="G298" s="141">
        <v>0</v>
      </c>
      <c r="H298" s="141">
        <v>0</v>
      </c>
      <c r="I298" s="141">
        <v>0</v>
      </c>
      <c r="J298" s="141">
        <v>0</v>
      </c>
      <c r="K298" s="141">
        <v>0</v>
      </c>
      <c r="L298" s="141">
        <v>0</v>
      </c>
      <c r="M298" s="141">
        <v>0</v>
      </c>
      <c r="N298" s="141">
        <v>0</v>
      </c>
      <c r="O298" s="141">
        <v>0</v>
      </c>
      <c r="P298" s="141">
        <v>0</v>
      </c>
    </row>
    <row r="299" spans="1:16" ht="12.75">
      <c r="A299" s="141">
        <v>10</v>
      </c>
      <c r="B299" s="141">
        <v>1999</v>
      </c>
      <c r="C299" s="141" t="s">
        <v>557</v>
      </c>
      <c r="D299" s="141">
        <v>0</v>
      </c>
      <c r="E299" s="141">
        <v>0</v>
      </c>
      <c r="F299" s="141">
        <v>0</v>
      </c>
      <c r="G299" s="141">
        <v>0</v>
      </c>
      <c r="H299" s="141">
        <v>0</v>
      </c>
      <c r="I299" s="141">
        <v>0</v>
      </c>
      <c r="J299" s="141">
        <v>0</v>
      </c>
      <c r="K299" s="141">
        <v>0</v>
      </c>
      <c r="L299" s="141">
        <v>0</v>
      </c>
      <c r="M299" s="141">
        <v>0</v>
      </c>
      <c r="N299" s="141">
        <v>0</v>
      </c>
      <c r="O299" s="141">
        <v>0</v>
      </c>
      <c r="P299" s="141">
        <v>0</v>
      </c>
    </row>
    <row r="300" spans="1:16" ht="12.75">
      <c r="A300" s="141">
        <v>10</v>
      </c>
      <c r="B300" s="141">
        <v>1999</v>
      </c>
      <c r="C300" s="141" t="s">
        <v>558</v>
      </c>
      <c r="D300" s="141">
        <v>0</v>
      </c>
      <c r="E300" s="141">
        <v>0</v>
      </c>
      <c r="F300" s="141">
        <v>0</v>
      </c>
      <c r="G300" s="141">
        <v>0</v>
      </c>
      <c r="H300" s="141">
        <v>0</v>
      </c>
      <c r="I300" s="141">
        <v>0</v>
      </c>
      <c r="J300" s="141">
        <v>0</v>
      </c>
      <c r="K300" s="141">
        <v>0</v>
      </c>
      <c r="L300" s="141">
        <v>0</v>
      </c>
      <c r="M300" s="141">
        <v>0</v>
      </c>
      <c r="N300" s="141">
        <v>0</v>
      </c>
      <c r="O300" s="141">
        <v>0</v>
      </c>
      <c r="P300" s="141">
        <v>0</v>
      </c>
    </row>
    <row r="301" spans="1:16" ht="12.75">
      <c r="A301" s="141">
        <v>10</v>
      </c>
      <c r="B301" s="141">
        <v>1999</v>
      </c>
      <c r="C301" s="141" t="s">
        <v>559</v>
      </c>
      <c r="D301" s="141">
        <v>0</v>
      </c>
      <c r="E301" s="141">
        <v>0</v>
      </c>
      <c r="F301" s="141">
        <v>0</v>
      </c>
      <c r="G301" s="141">
        <v>0</v>
      </c>
      <c r="H301" s="141">
        <v>0</v>
      </c>
      <c r="I301" s="141">
        <v>0</v>
      </c>
      <c r="J301" s="141">
        <v>0</v>
      </c>
      <c r="K301" s="141">
        <v>0</v>
      </c>
      <c r="L301" s="141">
        <v>0</v>
      </c>
      <c r="M301" s="141">
        <v>0</v>
      </c>
      <c r="N301" s="141">
        <v>0</v>
      </c>
      <c r="O301" s="141">
        <v>0</v>
      </c>
      <c r="P301" s="141">
        <v>0</v>
      </c>
    </row>
    <row r="302" spans="1:16" ht="12.75">
      <c r="A302" s="141">
        <v>10</v>
      </c>
      <c r="B302" s="141">
        <v>1999</v>
      </c>
      <c r="C302" s="141" t="s">
        <v>560</v>
      </c>
      <c r="D302" s="141">
        <v>0</v>
      </c>
      <c r="E302" s="141">
        <v>0</v>
      </c>
      <c r="F302" s="141">
        <v>0</v>
      </c>
      <c r="G302" s="141">
        <v>0</v>
      </c>
      <c r="H302" s="141">
        <v>0</v>
      </c>
      <c r="I302" s="141">
        <v>0</v>
      </c>
      <c r="J302" s="141">
        <v>0</v>
      </c>
      <c r="K302" s="141">
        <v>0</v>
      </c>
      <c r="L302" s="141">
        <v>0</v>
      </c>
      <c r="M302" s="141">
        <v>0</v>
      </c>
      <c r="N302" s="141">
        <v>0</v>
      </c>
      <c r="O302" s="141">
        <v>0</v>
      </c>
      <c r="P302" s="141">
        <v>0</v>
      </c>
    </row>
    <row r="303" spans="1:16" ht="12.75">
      <c r="A303" s="141">
        <v>10</v>
      </c>
      <c r="B303" s="141">
        <v>1999</v>
      </c>
      <c r="C303" s="141" t="s">
        <v>561</v>
      </c>
      <c r="D303" s="141">
        <v>0</v>
      </c>
      <c r="E303" s="141">
        <v>0</v>
      </c>
      <c r="F303" s="141">
        <v>0</v>
      </c>
      <c r="G303" s="141">
        <v>0</v>
      </c>
      <c r="H303" s="141">
        <v>0</v>
      </c>
      <c r="I303" s="141">
        <v>0</v>
      </c>
      <c r="J303" s="141">
        <v>0</v>
      </c>
      <c r="K303" s="141">
        <v>0</v>
      </c>
      <c r="L303" s="141">
        <v>0</v>
      </c>
      <c r="M303" s="141">
        <v>0</v>
      </c>
      <c r="N303" s="141">
        <v>0</v>
      </c>
      <c r="O303" s="141">
        <v>0</v>
      </c>
      <c r="P303" s="141">
        <v>0</v>
      </c>
    </row>
    <row r="304" spans="1:16" ht="12.75">
      <c r="A304" s="141">
        <v>10</v>
      </c>
      <c r="B304" s="141">
        <v>1999</v>
      </c>
      <c r="C304" s="141" t="s">
        <v>562</v>
      </c>
      <c r="D304" s="141">
        <v>0</v>
      </c>
      <c r="E304" s="141">
        <v>0</v>
      </c>
      <c r="F304" s="141">
        <v>0</v>
      </c>
      <c r="G304" s="141">
        <v>0</v>
      </c>
      <c r="H304" s="141">
        <v>0</v>
      </c>
      <c r="I304" s="141">
        <v>0</v>
      </c>
      <c r="J304" s="141">
        <v>0</v>
      </c>
      <c r="K304" s="141">
        <v>0</v>
      </c>
      <c r="L304" s="141">
        <v>0</v>
      </c>
      <c r="M304" s="141">
        <v>0</v>
      </c>
      <c r="N304" s="141">
        <v>0</v>
      </c>
      <c r="O304" s="141">
        <v>0</v>
      </c>
      <c r="P304" s="141">
        <v>0</v>
      </c>
    </row>
    <row r="305" spans="1:16" ht="12.75">
      <c r="A305" s="141">
        <v>10</v>
      </c>
      <c r="B305" s="141">
        <v>1999</v>
      </c>
      <c r="C305" s="141" t="s">
        <v>563</v>
      </c>
      <c r="D305" s="141">
        <v>0</v>
      </c>
      <c r="E305" s="141">
        <v>0</v>
      </c>
      <c r="F305" s="141">
        <v>0</v>
      </c>
      <c r="G305" s="141">
        <v>0</v>
      </c>
      <c r="H305" s="141">
        <v>0</v>
      </c>
      <c r="I305" s="141">
        <v>0</v>
      </c>
      <c r="J305" s="141">
        <v>0</v>
      </c>
      <c r="K305" s="141">
        <v>0</v>
      </c>
      <c r="L305" s="141">
        <v>0</v>
      </c>
      <c r="M305" s="141">
        <v>0</v>
      </c>
      <c r="N305" s="141">
        <v>0</v>
      </c>
      <c r="O305" s="141">
        <v>0</v>
      </c>
      <c r="P305" s="141">
        <v>0</v>
      </c>
    </row>
    <row r="306" spans="1:16" ht="12.75">
      <c r="A306" s="141">
        <v>10</v>
      </c>
      <c r="B306" s="141">
        <v>1999</v>
      </c>
      <c r="C306" s="141" t="s">
        <v>564</v>
      </c>
      <c r="D306" s="141">
        <v>0</v>
      </c>
      <c r="E306" s="141">
        <v>0</v>
      </c>
      <c r="F306" s="141">
        <v>0</v>
      </c>
      <c r="G306" s="141">
        <v>0</v>
      </c>
      <c r="H306" s="141">
        <v>0</v>
      </c>
      <c r="I306" s="141">
        <v>0</v>
      </c>
      <c r="J306" s="141">
        <v>0</v>
      </c>
      <c r="K306" s="141">
        <v>0</v>
      </c>
      <c r="L306" s="141">
        <v>0</v>
      </c>
      <c r="M306" s="141">
        <v>0</v>
      </c>
      <c r="N306" s="141">
        <v>0</v>
      </c>
      <c r="O306" s="141">
        <v>0</v>
      </c>
      <c r="P306" s="141">
        <v>0</v>
      </c>
    </row>
    <row r="307" spans="1:16" ht="12.75">
      <c r="A307" s="141">
        <v>10</v>
      </c>
      <c r="B307" s="141">
        <v>1999</v>
      </c>
      <c r="C307" s="141" t="s">
        <v>565</v>
      </c>
      <c r="D307" s="141">
        <v>0</v>
      </c>
      <c r="E307" s="141">
        <v>0</v>
      </c>
      <c r="F307" s="141">
        <v>0</v>
      </c>
      <c r="G307" s="141">
        <v>0</v>
      </c>
      <c r="H307" s="141">
        <v>0</v>
      </c>
      <c r="I307" s="141">
        <v>0</v>
      </c>
      <c r="J307" s="141">
        <v>0</v>
      </c>
      <c r="K307" s="141">
        <v>0</v>
      </c>
      <c r="L307" s="141">
        <v>0</v>
      </c>
      <c r="M307" s="141">
        <v>0</v>
      </c>
      <c r="N307" s="141">
        <v>0</v>
      </c>
      <c r="O307" s="141">
        <v>0</v>
      </c>
      <c r="P307" s="141">
        <v>0</v>
      </c>
    </row>
    <row r="308" spans="1:16" ht="12.75">
      <c r="A308" s="141">
        <v>10</v>
      </c>
      <c r="B308" s="141">
        <v>1999</v>
      </c>
      <c r="C308" s="141" t="s">
        <v>566</v>
      </c>
      <c r="D308" s="141">
        <v>0</v>
      </c>
      <c r="E308" s="141">
        <v>0</v>
      </c>
      <c r="F308" s="141">
        <v>0</v>
      </c>
      <c r="G308" s="141">
        <v>0</v>
      </c>
      <c r="H308" s="141">
        <v>0</v>
      </c>
      <c r="I308" s="141">
        <v>0</v>
      </c>
      <c r="J308" s="141">
        <v>0</v>
      </c>
      <c r="K308" s="141">
        <v>0</v>
      </c>
      <c r="L308" s="141">
        <v>0</v>
      </c>
      <c r="M308" s="141">
        <v>0</v>
      </c>
      <c r="N308" s="141">
        <v>0</v>
      </c>
      <c r="O308" s="141">
        <v>0</v>
      </c>
      <c r="P308" s="141">
        <v>0</v>
      </c>
    </row>
    <row r="309" spans="1:16" ht="12.75">
      <c r="A309" s="141">
        <v>10</v>
      </c>
      <c r="B309" s="141">
        <v>1999</v>
      </c>
      <c r="C309" s="141" t="s">
        <v>567</v>
      </c>
      <c r="D309" s="141">
        <v>0</v>
      </c>
      <c r="E309" s="141">
        <v>0</v>
      </c>
      <c r="F309" s="141">
        <v>0</v>
      </c>
      <c r="G309" s="141">
        <v>0</v>
      </c>
      <c r="H309" s="141">
        <v>0</v>
      </c>
      <c r="I309" s="141">
        <v>0</v>
      </c>
      <c r="J309" s="141">
        <v>0</v>
      </c>
      <c r="K309" s="141">
        <v>0</v>
      </c>
      <c r="L309" s="141">
        <v>0</v>
      </c>
      <c r="M309" s="141">
        <v>0</v>
      </c>
      <c r="N309" s="141">
        <v>0</v>
      </c>
      <c r="O309" s="141">
        <v>0</v>
      </c>
      <c r="P309" s="141">
        <v>0</v>
      </c>
    </row>
    <row r="310" spans="1:16" ht="12.75">
      <c r="A310" s="141">
        <v>10</v>
      </c>
      <c r="B310" s="141">
        <v>1999</v>
      </c>
      <c r="C310" s="141" t="s">
        <v>568</v>
      </c>
      <c r="D310" s="141">
        <v>0</v>
      </c>
      <c r="E310" s="141">
        <v>0</v>
      </c>
      <c r="F310" s="141">
        <v>0</v>
      </c>
      <c r="G310" s="141">
        <v>0</v>
      </c>
      <c r="H310" s="141">
        <v>0</v>
      </c>
      <c r="I310" s="141">
        <v>0</v>
      </c>
      <c r="J310" s="141">
        <v>0</v>
      </c>
      <c r="K310" s="141">
        <v>0</v>
      </c>
      <c r="L310" s="141">
        <v>0</v>
      </c>
      <c r="M310" s="141">
        <v>0</v>
      </c>
      <c r="N310" s="141">
        <v>0</v>
      </c>
      <c r="O310" s="141">
        <v>0</v>
      </c>
      <c r="P310" s="141">
        <v>0</v>
      </c>
    </row>
    <row r="311" spans="1:16" ht="12.75">
      <c r="A311" s="141">
        <v>10</v>
      </c>
      <c r="B311" s="141">
        <v>1999</v>
      </c>
      <c r="C311" s="141" t="s">
        <v>569</v>
      </c>
      <c r="D311" s="141">
        <v>0</v>
      </c>
      <c r="E311" s="141">
        <v>0</v>
      </c>
      <c r="F311" s="141">
        <v>0</v>
      </c>
      <c r="G311" s="141">
        <v>0</v>
      </c>
      <c r="H311" s="141">
        <v>0</v>
      </c>
      <c r="I311" s="141">
        <v>0</v>
      </c>
      <c r="J311" s="141">
        <v>0</v>
      </c>
      <c r="K311" s="141">
        <v>0</v>
      </c>
      <c r="L311" s="141">
        <v>0</v>
      </c>
      <c r="M311" s="141">
        <v>0</v>
      </c>
      <c r="N311" s="141">
        <v>0</v>
      </c>
      <c r="O311" s="141">
        <v>0</v>
      </c>
      <c r="P311" s="141">
        <v>0</v>
      </c>
    </row>
    <row r="312" spans="1:16" ht="12.75">
      <c r="A312" s="141">
        <v>10</v>
      </c>
      <c r="B312" s="141">
        <v>1999</v>
      </c>
      <c r="C312" s="141" t="s">
        <v>570</v>
      </c>
      <c r="D312" s="141">
        <v>0</v>
      </c>
      <c r="E312" s="141">
        <v>0</v>
      </c>
      <c r="F312" s="141">
        <v>0</v>
      </c>
      <c r="G312" s="141">
        <v>0</v>
      </c>
      <c r="H312" s="141">
        <v>0</v>
      </c>
      <c r="I312" s="141">
        <v>0</v>
      </c>
      <c r="J312" s="141">
        <v>0</v>
      </c>
      <c r="K312" s="141">
        <v>0</v>
      </c>
      <c r="L312" s="141">
        <v>0</v>
      </c>
      <c r="M312" s="141">
        <v>0</v>
      </c>
      <c r="N312" s="141">
        <v>0</v>
      </c>
      <c r="O312" s="141">
        <v>0</v>
      </c>
      <c r="P312" s="141">
        <v>0</v>
      </c>
    </row>
    <row r="313" spans="1:16" ht="12.75">
      <c r="A313" s="141">
        <v>10</v>
      </c>
      <c r="B313" s="141">
        <v>1999</v>
      </c>
      <c r="C313" s="141" t="s">
        <v>571</v>
      </c>
      <c r="D313" s="141">
        <v>0</v>
      </c>
      <c r="E313" s="141">
        <v>0</v>
      </c>
      <c r="F313" s="141">
        <v>0</v>
      </c>
      <c r="G313" s="141">
        <v>0</v>
      </c>
      <c r="H313" s="141">
        <v>0</v>
      </c>
      <c r="I313" s="141">
        <v>0</v>
      </c>
      <c r="J313" s="141">
        <v>0</v>
      </c>
      <c r="K313" s="141">
        <v>0</v>
      </c>
      <c r="L313" s="141">
        <v>0</v>
      </c>
      <c r="M313" s="141">
        <v>0</v>
      </c>
      <c r="N313" s="141">
        <v>0</v>
      </c>
      <c r="O313" s="141">
        <v>0</v>
      </c>
      <c r="P313" s="141">
        <v>0</v>
      </c>
    </row>
    <row r="314" spans="1:16" ht="12.75">
      <c r="A314" s="141">
        <v>10</v>
      </c>
      <c r="B314" s="141">
        <v>1999</v>
      </c>
      <c r="C314" s="141" t="s">
        <v>572</v>
      </c>
      <c r="D314" s="141">
        <v>0</v>
      </c>
      <c r="E314" s="141">
        <v>0</v>
      </c>
      <c r="F314" s="141">
        <v>0</v>
      </c>
      <c r="G314" s="141">
        <v>0</v>
      </c>
      <c r="H314" s="141">
        <v>0</v>
      </c>
      <c r="I314" s="141">
        <v>0</v>
      </c>
      <c r="J314" s="141">
        <v>0</v>
      </c>
      <c r="K314" s="141">
        <v>0</v>
      </c>
      <c r="L314" s="141">
        <v>0</v>
      </c>
      <c r="M314" s="141">
        <v>0</v>
      </c>
      <c r="N314" s="141">
        <v>0</v>
      </c>
      <c r="O314" s="141">
        <v>0</v>
      </c>
      <c r="P314" s="141">
        <v>0</v>
      </c>
    </row>
    <row r="315" spans="1:16" ht="12.75">
      <c r="A315" s="141">
        <v>10</v>
      </c>
      <c r="B315" s="141">
        <v>1999</v>
      </c>
      <c r="C315" s="141" t="s">
        <v>573</v>
      </c>
      <c r="D315" s="141">
        <v>0</v>
      </c>
      <c r="E315" s="141">
        <v>0</v>
      </c>
      <c r="F315" s="141">
        <v>0</v>
      </c>
      <c r="G315" s="141">
        <v>0</v>
      </c>
      <c r="H315" s="141">
        <v>0</v>
      </c>
      <c r="I315" s="141">
        <v>0</v>
      </c>
      <c r="J315" s="141">
        <v>0</v>
      </c>
      <c r="K315" s="141">
        <v>0</v>
      </c>
      <c r="L315" s="141">
        <v>0</v>
      </c>
      <c r="M315" s="141">
        <v>0</v>
      </c>
      <c r="N315" s="141">
        <v>0</v>
      </c>
      <c r="O315" s="141">
        <v>0</v>
      </c>
      <c r="P315" s="141">
        <v>0</v>
      </c>
    </row>
    <row r="316" spans="1:16" ht="12.75">
      <c r="A316" s="141">
        <v>10</v>
      </c>
      <c r="B316" s="141">
        <v>1999</v>
      </c>
      <c r="C316" s="141" t="s">
        <v>574</v>
      </c>
      <c r="D316" s="141">
        <v>0</v>
      </c>
      <c r="E316" s="141">
        <v>0</v>
      </c>
      <c r="F316" s="141">
        <v>0</v>
      </c>
      <c r="G316" s="141">
        <v>0</v>
      </c>
      <c r="H316" s="141">
        <v>0</v>
      </c>
      <c r="I316" s="141">
        <v>0</v>
      </c>
      <c r="J316" s="141">
        <v>0</v>
      </c>
      <c r="K316" s="141">
        <v>0</v>
      </c>
      <c r="L316" s="141">
        <v>0</v>
      </c>
      <c r="M316" s="141">
        <v>0</v>
      </c>
      <c r="N316" s="141">
        <v>0</v>
      </c>
      <c r="O316" s="141">
        <v>0</v>
      </c>
      <c r="P316" s="141">
        <v>0</v>
      </c>
    </row>
    <row r="317" spans="1:16" ht="12.75">
      <c r="A317" s="141">
        <v>10</v>
      </c>
      <c r="B317" s="141">
        <v>1999</v>
      </c>
      <c r="C317" s="141" t="s">
        <v>575</v>
      </c>
      <c r="D317" s="141">
        <v>0</v>
      </c>
      <c r="E317" s="141">
        <v>0</v>
      </c>
      <c r="F317" s="141">
        <v>0</v>
      </c>
      <c r="G317" s="141">
        <v>0</v>
      </c>
      <c r="H317" s="141">
        <v>0</v>
      </c>
      <c r="I317" s="141">
        <v>0</v>
      </c>
      <c r="J317" s="141">
        <v>0</v>
      </c>
      <c r="K317" s="141">
        <v>0</v>
      </c>
      <c r="L317" s="141">
        <v>0</v>
      </c>
      <c r="M317" s="141">
        <v>0</v>
      </c>
      <c r="N317" s="141">
        <v>0</v>
      </c>
      <c r="O317" s="141">
        <v>0</v>
      </c>
      <c r="P317" s="141">
        <v>0</v>
      </c>
    </row>
    <row r="318" spans="1:16" ht="12.75">
      <c r="A318" s="141">
        <v>10</v>
      </c>
      <c r="B318" s="141">
        <v>1999</v>
      </c>
      <c r="C318" s="141" t="s">
        <v>576</v>
      </c>
      <c r="D318" s="141">
        <v>0</v>
      </c>
      <c r="E318" s="141">
        <v>0</v>
      </c>
      <c r="F318" s="141">
        <v>0</v>
      </c>
      <c r="G318" s="141">
        <v>0</v>
      </c>
      <c r="H318" s="141">
        <v>0</v>
      </c>
      <c r="I318" s="141">
        <v>0</v>
      </c>
      <c r="J318" s="141">
        <v>0</v>
      </c>
      <c r="K318" s="141">
        <v>0</v>
      </c>
      <c r="L318" s="141">
        <v>0</v>
      </c>
      <c r="M318" s="141">
        <v>0</v>
      </c>
      <c r="N318" s="141">
        <v>0</v>
      </c>
      <c r="O318" s="141">
        <v>0</v>
      </c>
      <c r="P318" s="141">
        <v>0</v>
      </c>
    </row>
    <row r="319" spans="1:16" ht="12.75">
      <c r="A319" s="141">
        <v>10</v>
      </c>
      <c r="B319" s="141">
        <v>1999</v>
      </c>
      <c r="C319" s="141" t="s">
        <v>577</v>
      </c>
      <c r="D319" s="141">
        <v>0</v>
      </c>
      <c r="E319" s="141">
        <v>0</v>
      </c>
      <c r="F319" s="141">
        <v>0</v>
      </c>
      <c r="G319" s="141">
        <v>0</v>
      </c>
      <c r="H319" s="141">
        <v>0</v>
      </c>
      <c r="I319" s="141">
        <v>0</v>
      </c>
      <c r="J319" s="141">
        <v>0</v>
      </c>
      <c r="K319" s="141">
        <v>0</v>
      </c>
      <c r="L319" s="141">
        <v>0</v>
      </c>
      <c r="M319" s="141">
        <v>0</v>
      </c>
      <c r="N319" s="141">
        <v>0</v>
      </c>
      <c r="O319" s="141">
        <v>0</v>
      </c>
      <c r="P319" s="141">
        <v>0</v>
      </c>
    </row>
    <row r="320" spans="1:16" ht="12.75">
      <c r="A320" s="141">
        <v>10</v>
      </c>
      <c r="B320" s="141">
        <v>1999</v>
      </c>
      <c r="C320" s="141" t="s">
        <v>578</v>
      </c>
      <c r="D320" s="141">
        <v>0</v>
      </c>
      <c r="E320" s="141">
        <v>0</v>
      </c>
      <c r="F320" s="141">
        <v>0</v>
      </c>
      <c r="G320" s="141">
        <v>0</v>
      </c>
      <c r="H320" s="141">
        <v>0</v>
      </c>
      <c r="I320" s="141">
        <v>0</v>
      </c>
      <c r="J320" s="141">
        <v>0</v>
      </c>
      <c r="K320" s="141">
        <v>0</v>
      </c>
      <c r="L320" s="141">
        <v>0</v>
      </c>
      <c r="M320" s="141">
        <v>0</v>
      </c>
      <c r="N320" s="141">
        <v>0</v>
      </c>
      <c r="O320" s="141">
        <v>0</v>
      </c>
      <c r="P320" s="141">
        <v>0</v>
      </c>
    </row>
    <row r="321" spans="1:16" ht="12.75">
      <c r="A321" s="141">
        <v>10</v>
      </c>
      <c r="B321" s="141">
        <v>1999</v>
      </c>
      <c r="C321" s="141" t="s">
        <v>579</v>
      </c>
      <c r="D321" s="141">
        <v>0</v>
      </c>
      <c r="E321" s="141">
        <v>0</v>
      </c>
      <c r="F321" s="141">
        <v>0</v>
      </c>
      <c r="G321" s="141">
        <v>0</v>
      </c>
      <c r="H321" s="141">
        <v>0</v>
      </c>
      <c r="I321" s="141">
        <v>0</v>
      </c>
      <c r="J321" s="141">
        <v>0</v>
      </c>
      <c r="K321" s="141">
        <v>0</v>
      </c>
      <c r="L321" s="141">
        <v>0</v>
      </c>
      <c r="M321" s="141">
        <v>0</v>
      </c>
      <c r="N321" s="141">
        <v>0</v>
      </c>
      <c r="O321" s="141">
        <v>0</v>
      </c>
      <c r="P321" s="141">
        <v>0</v>
      </c>
    </row>
    <row r="322" spans="1:16" ht="12.75">
      <c r="A322" s="141">
        <v>10</v>
      </c>
      <c r="B322" s="141">
        <v>1999</v>
      </c>
      <c r="C322" s="141" t="s">
        <v>580</v>
      </c>
      <c r="D322" s="141">
        <v>0</v>
      </c>
      <c r="E322" s="141">
        <v>0</v>
      </c>
      <c r="F322" s="141">
        <v>0</v>
      </c>
      <c r="G322" s="141">
        <v>0</v>
      </c>
      <c r="H322" s="141">
        <v>0</v>
      </c>
      <c r="I322" s="141">
        <v>0</v>
      </c>
      <c r="J322" s="141">
        <v>0</v>
      </c>
      <c r="K322" s="141">
        <v>0</v>
      </c>
      <c r="L322" s="141">
        <v>0</v>
      </c>
      <c r="M322" s="141">
        <v>0</v>
      </c>
      <c r="N322" s="141">
        <v>0</v>
      </c>
      <c r="O322" s="141">
        <v>0</v>
      </c>
      <c r="P322" s="141">
        <v>0</v>
      </c>
    </row>
    <row r="323" spans="1:16" ht="12.75">
      <c r="A323" s="141">
        <v>10</v>
      </c>
      <c r="B323" s="141">
        <v>1999</v>
      </c>
      <c r="C323" s="141" t="s">
        <v>581</v>
      </c>
      <c r="D323" s="141">
        <v>0</v>
      </c>
      <c r="E323" s="141">
        <v>0</v>
      </c>
      <c r="F323" s="141">
        <v>0</v>
      </c>
      <c r="G323" s="141">
        <v>0</v>
      </c>
      <c r="H323" s="141">
        <v>0</v>
      </c>
      <c r="I323" s="141">
        <v>0</v>
      </c>
      <c r="J323" s="141">
        <v>0</v>
      </c>
      <c r="K323" s="141">
        <v>0</v>
      </c>
      <c r="L323" s="141">
        <v>0</v>
      </c>
      <c r="M323" s="141">
        <v>0</v>
      </c>
      <c r="N323" s="141">
        <v>0</v>
      </c>
      <c r="O323" s="141">
        <v>0</v>
      </c>
      <c r="P323" s="141">
        <v>0</v>
      </c>
    </row>
    <row r="324" spans="1:16" ht="12.75">
      <c r="A324" s="141">
        <v>10</v>
      </c>
      <c r="B324" s="141">
        <v>1999</v>
      </c>
      <c r="C324" s="141" t="s">
        <v>582</v>
      </c>
      <c r="D324" s="141">
        <v>0</v>
      </c>
      <c r="E324" s="141">
        <v>0</v>
      </c>
      <c r="F324" s="141">
        <v>0</v>
      </c>
      <c r="G324" s="141">
        <v>0</v>
      </c>
      <c r="H324" s="141">
        <v>0</v>
      </c>
      <c r="I324" s="141">
        <v>0</v>
      </c>
      <c r="J324" s="141">
        <v>0</v>
      </c>
      <c r="K324" s="141">
        <v>0</v>
      </c>
      <c r="L324" s="141">
        <v>0</v>
      </c>
      <c r="M324" s="141">
        <v>0</v>
      </c>
      <c r="N324" s="141">
        <v>0</v>
      </c>
      <c r="O324" s="141">
        <v>0</v>
      </c>
      <c r="P324" s="141">
        <v>0</v>
      </c>
    </row>
    <row r="325" spans="1:16" ht="12.75">
      <c r="A325" s="141">
        <v>10</v>
      </c>
      <c r="B325" s="141">
        <v>1999</v>
      </c>
      <c r="C325" s="141" t="s">
        <v>583</v>
      </c>
      <c r="D325" s="141">
        <v>0</v>
      </c>
      <c r="E325" s="141">
        <v>0</v>
      </c>
      <c r="F325" s="141">
        <v>0</v>
      </c>
      <c r="G325" s="141">
        <v>0</v>
      </c>
      <c r="H325" s="141">
        <v>0</v>
      </c>
      <c r="I325" s="141">
        <v>0</v>
      </c>
      <c r="J325" s="141">
        <v>0</v>
      </c>
      <c r="K325" s="141">
        <v>0</v>
      </c>
      <c r="L325" s="141">
        <v>0</v>
      </c>
      <c r="M325" s="141">
        <v>0</v>
      </c>
      <c r="N325" s="141">
        <v>0</v>
      </c>
      <c r="O325" s="141">
        <v>0</v>
      </c>
      <c r="P325" s="141">
        <v>0</v>
      </c>
    </row>
    <row r="326" spans="1:16" ht="12.75">
      <c r="A326" s="141">
        <v>10</v>
      </c>
      <c r="B326" s="141">
        <v>1999</v>
      </c>
      <c r="C326" s="141" t="s">
        <v>584</v>
      </c>
      <c r="D326" s="141">
        <v>0</v>
      </c>
      <c r="E326" s="141">
        <v>0</v>
      </c>
      <c r="F326" s="141">
        <v>0</v>
      </c>
      <c r="G326" s="141">
        <v>0</v>
      </c>
      <c r="H326" s="141">
        <v>0</v>
      </c>
      <c r="I326" s="141">
        <v>0</v>
      </c>
      <c r="J326" s="141">
        <v>0</v>
      </c>
      <c r="K326" s="141">
        <v>0</v>
      </c>
      <c r="L326" s="141">
        <v>0</v>
      </c>
      <c r="M326" s="141">
        <v>0</v>
      </c>
      <c r="N326" s="141">
        <v>0</v>
      </c>
      <c r="O326" s="141">
        <v>0</v>
      </c>
      <c r="P326" s="141">
        <v>0</v>
      </c>
    </row>
    <row r="327" spans="1:16" ht="12.75">
      <c r="A327" s="141">
        <v>10</v>
      </c>
      <c r="B327" s="141">
        <v>1999</v>
      </c>
      <c r="C327" s="141" t="s">
        <v>585</v>
      </c>
      <c r="D327" s="141">
        <v>0</v>
      </c>
      <c r="E327" s="141">
        <v>0</v>
      </c>
      <c r="F327" s="141">
        <v>0</v>
      </c>
      <c r="G327" s="141">
        <v>0</v>
      </c>
      <c r="H327" s="141">
        <v>0</v>
      </c>
      <c r="I327" s="141">
        <v>0</v>
      </c>
      <c r="J327" s="141">
        <v>0</v>
      </c>
      <c r="K327" s="141">
        <v>0</v>
      </c>
      <c r="L327" s="141">
        <v>0</v>
      </c>
      <c r="M327" s="141">
        <v>0</v>
      </c>
      <c r="N327" s="141">
        <v>0</v>
      </c>
      <c r="O327" s="141">
        <v>0</v>
      </c>
      <c r="P327" s="141">
        <v>0</v>
      </c>
    </row>
    <row r="328" spans="1:16" ht="12.75">
      <c r="A328" s="141">
        <v>10</v>
      </c>
      <c r="B328" s="141">
        <v>1999</v>
      </c>
      <c r="C328" s="141" t="s">
        <v>586</v>
      </c>
      <c r="D328" s="141">
        <v>0</v>
      </c>
      <c r="E328" s="141">
        <v>0</v>
      </c>
      <c r="F328" s="141">
        <v>0</v>
      </c>
      <c r="G328" s="141">
        <v>0</v>
      </c>
      <c r="H328" s="141">
        <v>0</v>
      </c>
      <c r="I328" s="141">
        <v>0</v>
      </c>
      <c r="J328" s="141">
        <v>0</v>
      </c>
      <c r="K328" s="141">
        <v>0</v>
      </c>
      <c r="L328" s="141">
        <v>0</v>
      </c>
      <c r="M328" s="141">
        <v>0</v>
      </c>
      <c r="N328" s="141">
        <v>0</v>
      </c>
      <c r="O328" s="141">
        <v>0</v>
      </c>
      <c r="P328" s="141">
        <v>0</v>
      </c>
    </row>
    <row r="329" spans="1:16" ht="12.75">
      <c r="A329" s="141">
        <v>10</v>
      </c>
      <c r="B329" s="141">
        <v>1999</v>
      </c>
      <c r="C329" s="141" t="s">
        <v>587</v>
      </c>
      <c r="D329" s="141">
        <v>0</v>
      </c>
      <c r="E329" s="141">
        <v>0</v>
      </c>
      <c r="F329" s="141">
        <v>0</v>
      </c>
      <c r="G329" s="141">
        <v>0</v>
      </c>
      <c r="H329" s="141">
        <v>0</v>
      </c>
      <c r="I329" s="141">
        <v>0</v>
      </c>
      <c r="J329" s="141">
        <v>0</v>
      </c>
      <c r="K329" s="141">
        <v>0</v>
      </c>
      <c r="L329" s="141">
        <v>0</v>
      </c>
      <c r="M329" s="141">
        <v>0</v>
      </c>
      <c r="N329" s="141">
        <v>0</v>
      </c>
      <c r="O329" s="141">
        <v>0</v>
      </c>
      <c r="P329" s="141">
        <v>0</v>
      </c>
    </row>
    <row r="330" spans="1:16" ht="12.75">
      <c r="A330" s="141">
        <v>10</v>
      </c>
      <c r="B330" s="141">
        <v>1999</v>
      </c>
      <c r="C330" s="141" t="s">
        <v>588</v>
      </c>
      <c r="D330" s="141">
        <v>0</v>
      </c>
      <c r="E330" s="141">
        <v>0</v>
      </c>
      <c r="F330" s="141">
        <v>0</v>
      </c>
      <c r="G330" s="141">
        <v>0</v>
      </c>
      <c r="H330" s="141">
        <v>0</v>
      </c>
      <c r="I330" s="141">
        <v>0</v>
      </c>
      <c r="J330" s="141">
        <v>0</v>
      </c>
      <c r="K330" s="141">
        <v>0</v>
      </c>
      <c r="L330" s="141">
        <v>0</v>
      </c>
      <c r="M330" s="141">
        <v>0</v>
      </c>
      <c r="N330" s="141">
        <v>0</v>
      </c>
      <c r="O330" s="141">
        <v>0</v>
      </c>
      <c r="P330" s="141">
        <v>0</v>
      </c>
    </row>
    <row r="331" spans="1:16" ht="12.75">
      <c r="A331" s="141">
        <v>10</v>
      </c>
      <c r="B331" s="141">
        <v>1999</v>
      </c>
      <c r="C331" s="141" t="s">
        <v>589</v>
      </c>
      <c r="D331" s="141">
        <v>0</v>
      </c>
      <c r="E331" s="141">
        <v>0</v>
      </c>
      <c r="F331" s="141">
        <v>0</v>
      </c>
      <c r="G331" s="141">
        <v>0</v>
      </c>
      <c r="H331" s="141">
        <v>0</v>
      </c>
      <c r="I331" s="141">
        <v>0</v>
      </c>
      <c r="J331" s="141">
        <v>0</v>
      </c>
      <c r="K331" s="141">
        <v>0</v>
      </c>
      <c r="L331" s="141">
        <v>0</v>
      </c>
      <c r="M331" s="141">
        <v>0</v>
      </c>
      <c r="N331" s="141">
        <v>0</v>
      </c>
      <c r="O331" s="141">
        <v>0</v>
      </c>
      <c r="P331" s="141">
        <v>0</v>
      </c>
    </row>
    <row r="332" spans="1:16" ht="12.75">
      <c r="A332" s="141">
        <v>10</v>
      </c>
      <c r="B332" s="141">
        <v>1999</v>
      </c>
      <c r="C332" s="141" t="s">
        <v>590</v>
      </c>
      <c r="D332" s="141">
        <v>0</v>
      </c>
      <c r="E332" s="141">
        <v>0</v>
      </c>
      <c r="F332" s="141">
        <v>0</v>
      </c>
      <c r="G332" s="141">
        <v>0</v>
      </c>
      <c r="H332" s="141">
        <v>0</v>
      </c>
      <c r="I332" s="141">
        <v>0</v>
      </c>
      <c r="J332" s="141">
        <v>0</v>
      </c>
      <c r="K332" s="141">
        <v>0</v>
      </c>
      <c r="L332" s="141">
        <v>0</v>
      </c>
      <c r="M332" s="141">
        <v>0</v>
      </c>
      <c r="N332" s="141">
        <v>0</v>
      </c>
      <c r="O332" s="141">
        <v>0</v>
      </c>
      <c r="P332" s="141">
        <v>0</v>
      </c>
    </row>
    <row r="333" spans="1:16" ht="12.75">
      <c r="A333" s="141">
        <v>10</v>
      </c>
      <c r="B333" s="141">
        <v>1999</v>
      </c>
      <c r="C333" s="141" t="s">
        <v>591</v>
      </c>
      <c r="D333" s="141">
        <v>0</v>
      </c>
      <c r="E333" s="141">
        <v>0</v>
      </c>
      <c r="F333" s="141">
        <v>0</v>
      </c>
      <c r="G333" s="141">
        <v>0</v>
      </c>
      <c r="H333" s="141">
        <v>0</v>
      </c>
      <c r="I333" s="141">
        <v>0</v>
      </c>
      <c r="J333" s="141">
        <v>0</v>
      </c>
      <c r="K333" s="141">
        <v>0</v>
      </c>
      <c r="L333" s="141">
        <v>0</v>
      </c>
      <c r="M333" s="141">
        <v>0</v>
      </c>
      <c r="N333" s="141">
        <v>0</v>
      </c>
      <c r="O333" s="141">
        <v>0</v>
      </c>
      <c r="P333" s="141">
        <v>0</v>
      </c>
    </row>
    <row r="334" spans="1:16" ht="12.75">
      <c r="A334" s="141">
        <v>10</v>
      </c>
      <c r="B334" s="141">
        <v>1999</v>
      </c>
      <c r="C334" s="141" t="s">
        <v>592</v>
      </c>
      <c r="D334" s="141">
        <v>0</v>
      </c>
      <c r="E334" s="141">
        <v>0</v>
      </c>
      <c r="F334" s="141">
        <v>0</v>
      </c>
      <c r="G334" s="141">
        <v>0</v>
      </c>
      <c r="H334" s="141">
        <v>0</v>
      </c>
      <c r="I334" s="141">
        <v>0</v>
      </c>
      <c r="J334" s="141">
        <v>0</v>
      </c>
      <c r="K334" s="141">
        <v>0</v>
      </c>
      <c r="L334" s="141">
        <v>0</v>
      </c>
      <c r="M334" s="141">
        <v>0</v>
      </c>
      <c r="N334" s="141">
        <v>0</v>
      </c>
      <c r="O334" s="141">
        <v>0</v>
      </c>
      <c r="P334" s="141">
        <v>0</v>
      </c>
    </row>
    <row r="335" spans="1:16" ht="12.75">
      <c r="A335" s="141">
        <v>10</v>
      </c>
      <c r="B335" s="141">
        <v>1999</v>
      </c>
      <c r="C335" s="141" t="s">
        <v>593</v>
      </c>
      <c r="D335" s="141">
        <v>0</v>
      </c>
      <c r="E335" s="141">
        <v>0</v>
      </c>
      <c r="F335" s="141">
        <v>0</v>
      </c>
      <c r="G335" s="141">
        <v>0</v>
      </c>
      <c r="H335" s="141">
        <v>0</v>
      </c>
      <c r="I335" s="141">
        <v>0</v>
      </c>
      <c r="J335" s="141">
        <v>0</v>
      </c>
      <c r="K335" s="141">
        <v>0</v>
      </c>
      <c r="L335" s="141">
        <v>0</v>
      </c>
      <c r="M335" s="141">
        <v>0</v>
      </c>
      <c r="N335" s="141">
        <v>0</v>
      </c>
      <c r="O335" s="141">
        <v>0</v>
      </c>
      <c r="P335" s="141">
        <v>0</v>
      </c>
    </row>
    <row r="336" spans="1:16" ht="12.75">
      <c r="A336" s="141">
        <v>10</v>
      </c>
      <c r="B336" s="141">
        <v>1999</v>
      </c>
      <c r="C336" s="141" t="s">
        <v>594</v>
      </c>
      <c r="D336" s="141">
        <v>0</v>
      </c>
      <c r="E336" s="141">
        <v>0</v>
      </c>
      <c r="F336" s="141">
        <v>0</v>
      </c>
      <c r="G336" s="141">
        <v>0</v>
      </c>
      <c r="H336" s="141">
        <v>0</v>
      </c>
      <c r="I336" s="141">
        <v>0</v>
      </c>
      <c r="J336" s="141">
        <v>0</v>
      </c>
      <c r="K336" s="141">
        <v>0</v>
      </c>
      <c r="L336" s="141">
        <v>0</v>
      </c>
      <c r="M336" s="141">
        <v>0</v>
      </c>
      <c r="N336" s="141">
        <v>0</v>
      </c>
      <c r="O336" s="141">
        <v>0</v>
      </c>
      <c r="P336" s="141">
        <v>0</v>
      </c>
    </row>
    <row r="337" spans="1:16" ht="12.75">
      <c r="A337" s="141">
        <v>10</v>
      </c>
      <c r="B337" s="141">
        <v>1999</v>
      </c>
      <c r="C337" s="141" t="s">
        <v>595</v>
      </c>
      <c r="D337" s="141">
        <v>0</v>
      </c>
      <c r="E337" s="141">
        <v>0</v>
      </c>
      <c r="F337" s="141">
        <v>0</v>
      </c>
      <c r="G337" s="141">
        <v>0</v>
      </c>
      <c r="H337" s="141">
        <v>0</v>
      </c>
      <c r="I337" s="141">
        <v>0</v>
      </c>
      <c r="J337" s="141">
        <v>0</v>
      </c>
      <c r="K337" s="141">
        <v>0</v>
      </c>
      <c r="L337" s="141">
        <v>0</v>
      </c>
      <c r="M337" s="141">
        <v>0</v>
      </c>
      <c r="N337" s="141">
        <v>0</v>
      </c>
      <c r="O337" s="141">
        <v>0</v>
      </c>
      <c r="P337" s="141">
        <v>0</v>
      </c>
    </row>
    <row r="338" spans="1:16" ht="12.75">
      <c r="A338" s="141">
        <v>10</v>
      </c>
      <c r="B338" s="141">
        <v>1999</v>
      </c>
      <c r="C338" s="141" t="s">
        <v>596</v>
      </c>
      <c r="D338" s="141">
        <v>0</v>
      </c>
      <c r="E338" s="141">
        <v>0</v>
      </c>
      <c r="F338" s="141">
        <v>0</v>
      </c>
      <c r="G338" s="141">
        <v>0</v>
      </c>
      <c r="H338" s="141">
        <v>0</v>
      </c>
      <c r="I338" s="141">
        <v>0</v>
      </c>
      <c r="J338" s="141">
        <v>0</v>
      </c>
      <c r="K338" s="141">
        <v>0</v>
      </c>
      <c r="L338" s="141">
        <v>0</v>
      </c>
      <c r="M338" s="141">
        <v>0</v>
      </c>
      <c r="N338" s="141">
        <v>0</v>
      </c>
      <c r="O338" s="141">
        <v>0</v>
      </c>
      <c r="P338" s="141">
        <v>0</v>
      </c>
    </row>
    <row r="339" spans="1:16" ht="12.75">
      <c r="A339" s="141">
        <v>10</v>
      </c>
      <c r="B339" s="141">
        <v>1999</v>
      </c>
      <c r="C339" s="141" t="s">
        <v>597</v>
      </c>
      <c r="D339" s="141">
        <v>0</v>
      </c>
      <c r="E339" s="141">
        <v>0</v>
      </c>
      <c r="F339" s="141">
        <v>0</v>
      </c>
      <c r="G339" s="141">
        <v>0</v>
      </c>
      <c r="H339" s="141">
        <v>0</v>
      </c>
      <c r="I339" s="141">
        <v>0</v>
      </c>
      <c r="J339" s="141">
        <v>0</v>
      </c>
      <c r="K339" s="141">
        <v>0</v>
      </c>
      <c r="L339" s="141">
        <v>0</v>
      </c>
      <c r="M339" s="141">
        <v>0</v>
      </c>
      <c r="N339" s="141">
        <v>0</v>
      </c>
      <c r="O339" s="141">
        <v>0</v>
      </c>
      <c r="P339" s="141">
        <v>0</v>
      </c>
    </row>
    <row r="340" spans="1:16" ht="12.75">
      <c r="A340" s="141">
        <v>10</v>
      </c>
      <c r="B340" s="141">
        <v>1999</v>
      </c>
      <c r="C340" s="141" t="s">
        <v>500</v>
      </c>
      <c r="D340" s="141">
        <v>0</v>
      </c>
      <c r="E340" s="141">
        <v>0</v>
      </c>
      <c r="F340" s="141">
        <v>0</v>
      </c>
      <c r="G340" s="141">
        <v>0</v>
      </c>
      <c r="H340" s="141">
        <v>0</v>
      </c>
      <c r="I340" s="141">
        <v>0</v>
      </c>
      <c r="J340" s="141">
        <v>0</v>
      </c>
      <c r="K340" s="141">
        <v>0</v>
      </c>
      <c r="L340" s="141">
        <v>0</v>
      </c>
      <c r="M340" s="141">
        <v>0</v>
      </c>
      <c r="N340" s="141">
        <v>0</v>
      </c>
      <c r="O340" s="141">
        <v>0</v>
      </c>
      <c r="P340" s="141">
        <v>0</v>
      </c>
    </row>
    <row r="341" spans="1:16" ht="12.75">
      <c r="A341" s="141">
        <v>10</v>
      </c>
      <c r="B341" s="141">
        <v>1999</v>
      </c>
      <c r="C341" s="141" t="s">
        <v>501</v>
      </c>
      <c r="D341" s="141">
        <v>0</v>
      </c>
      <c r="E341" s="141">
        <v>0</v>
      </c>
      <c r="F341" s="141">
        <v>0</v>
      </c>
      <c r="G341" s="141">
        <v>0</v>
      </c>
      <c r="H341" s="141">
        <v>0</v>
      </c>
      <c r="I341" s="141">
        <v>0</v>
      </c>
      <c r="J341" s="141">
        <v>0</v>
      </c>
      <c r="K341" s="141">
        <v>0</v>
      </c>
      <c r="L341" s="141">
        <v>0</v>
      </c>
      <c r="M341" s="141">
        <v>0</v>
      </c>
      <c r="N341" s="141">
        <v>0</v>
      </c>
      <c r="O341" s="141">
        <v>0</v>
      </c>
      <c r="P341" s="141">
        <v>0</v>
      </c>
    </row>
    <row r="342" spans="1:16" ht="12.75">
      <c r="A342" s="141">
        <v>10</v>
      </c>
      <c r="B342" s="141">
        <v>1999</v>
      </c>
      <c r="C342" s="141" t="s">
        <v>502</v>
      </c>
      <c r="D342" s="141">
        <v>0</v>
      </c>
      <c r="E342" s="141">
        <v>0</v>
      </c>
      <c r="F342" s="141">
        <v>0</v>
      </c>
      <c r="G342" s="141">
        <v>0</v>
      </c>
      <c r="H342" s="141">
        <v>0</v>
      </c>
      <c r="I342" s="141">
        <v>0</v>
      </c>
      <c r="J342" s="141">
        <v>0</v>
      </c>
      <c r="K342" s="141">
        <v>0</v>
      </c>
      <c r="L342" s="141">
        <v>0</v>
      </c>
      <c r="M342" s="141">
        <v>0</v>
      </c>
      <c r="N342" s="141">
        <v>0</v>
      </c>
      <c r="O342" s="141">
        <v>0</v>
      </c>
      <c r="P342" s="141">
        <v>0</v>
      </c>
    </row>
    <row r="343" spans="1:16" ht="12.75">
      <c r="A343" s="141">
        <v>10</v>
      </c>
      <c r="B343" s="141">
        <v>1999</v>
      </c>
      <c r="C343" s="141" t="s">
        <v>503</v>
      </c>
      <c r="D343" s="141">
        <v>0</v>
      </c>
      <c r="E343" s="141">
        <v>0</v>
      </c>
      <c r="F343" s="141">
        <v>0</v>
      </c>
      <c r="G343" s="141">
        <v>0</v>
      </c>
      <c r="H343" s="141">
        <v>0</v>
      </c>
      <c r="I343" s="141">
        <v>0</v>
      </c>
      <c r="J343" s="141">
        <v>0</v>
      </c>
      <c r="K343" s="141">
        <v>0</v>
      </c>
      <c r="L343" s="141">
        <v>0</v>
      </c>
      <c r="M343" s="141">
        <v>0</v>
      </c>
      <c r="N343" s="141">
        <v>0</v>
      </c>
      <c r="O343" s="141">
        <v>0</v>
      </c>
      <c r="P343" s="141">
        <v>0</v>
      </c>
    </row>
    <row r="344" spans="1:16" ht="12.75">
      <c r="A344" s="141">
        <v>10</v>
      </c>
      <c r="B344" s="141">
        <v>1999</v>
      </c>
      <c r="C344" s="141" t="s">
        <v>504</v>
      </c>
      <c r="D344" s="141">
        <v>0</v>
      </c>
      <c r="E344" s="141">
        <v>0</v>
      </c>
      <c r="F344" s="141">
        <v>0</v>
      </c>
      <c r="G344" s="141">
        <v>0</v>
      </c>
      <c r="H344" s="141">
        <v>0</v>
      </c>
      <c r="I344" s="141">
        <v>0</v>
      </c>
      <c r="J344" s="141">
        <v>0</v>
      </c>
      <c r="K344" s="141">
        <v>0</v>
      </c>
      <c r="L344" s="141">
        <v>0</v>
      </c>
      <c r="M344" s="141">
        <v>0</v>
      </c>
      <c r="N344" s="141">
        <v>0</v>
      </c>
      <c r="O344" s="141">
        <v>0</v>
      </c>
      <c r="P344" s="141">
        <v>0</v>
      </c>
    </row>
    <row r="345" spans="1:16" ht="12.75">
      <c r="A345" s="141">
        <v>10</v>
      </c>
      <c r="B345" s="141">
        <v>1999</v>
      </c>
      <c r="C345" s="141" t="s">
        <v>505</v>
      </c>
      <c r="D345" s="141">
        <v>0</v>
      </c>
      <c r="E345" s="141">
        <v>0</v>
      </c>
      <c r="F345" s="141">
        <v>0</v>
      </c>
      <c r="G345" s="141">
        <v>0</v>
      </c>
      <c r="H345" s="141">
        <v>0</v>
      </c>
      <c r="I345" s="141">
        <v>0</v>
      </c>
      <c r="J345" s="141">
        <v>0</v>
      </c>
      <c r="K345" s="141">
        <v>0</v>
      </c>
      <c r="L345" s="141">
        <v>0</v>
      </c>
      <c r="M345" s="141">
        <v>0</v>
      </c>
      <c r="N345" s="141">
        <v>0</v>
      </c>
      <c r="O345" s="141">
        <v>0</v>
      </c>
      <c r="P345" s="141">
        <v>0</v>
      </c>
    </row>
    <row r="346" spans="1:16" ht="12.75">
      <c r="A346" s="141">
        <v>12</v>
      </c>
      <c r="B346" s="141">
        <v>1999</v>
      </c>
      <c r="C346" s="141" t="s">
        <v>506</v>
      </c>
      <c r="D346" s="141">
        <v>0</v>
      </c>
      <c r="E346" s="141">
        <v>0</v>
      </c>
      <c r="F346" s="141">
        <v>0</v>
      </c>
      <c r="G346" s="141">
        <v>0</v>
      </c>
      <c r="H346" s="141">
        <v>0</v>
      </c>
      <c r="I346" s="141">
        <v>0</v>
      </c>
      <c r="J346" s="141">
        <v>0</v>
      </c>
      <c r="K346" s="141">
        <v>0</v>
      </c>
      <c r="L346" s="141">
        <v>0</v>
      </c>
      <c r="M346" s="141">
        <v>0</v>
      </c>
      <c r="N346" s="141">
        <v>0</v>
      </c>
      <c r="O346" s="141">
        <v>0</v>
      </c>
      <c r="P346" s="141">
        <v>0</v>
      </c>
    </row>
    <row r="347" spans="1:16" ht="12.75">
      <c r="A347" s="141">
        <v>10</v>
      </c>
      <c r="B347" s="141">
        <v>1999</v>
      </c>
      <c r="C347" s="141" t="s">
        <v>507</v>
      </c>
      <c r="D347" s="141">
        <v>0</v>
      </c>
      <c r="E347" s="141">
        <v>0</v>
      </c>
      <c r="F347" s="141">
        <v>0</v>
      </c>
      <c r="G347" s="141">
        <v>0</v>
      </c>
      <c r="H347" s="141">
        <v>0</v>
      </c>
      <c r="I347" s="141">
        <v>0</v>
      </c>
      <c r="J347" s="141">
        <v>0</v>
      </c>
      <c r="K347" s="141">
        <v>0</v>
      </c>
      <c r="L347" s="141">
        <v>0</v>
      </c>
      <c r="M347" s="141">
        <v>0</v>
      </c>
      <c r="N347" s="141">
        <v>0</v>
      </c>
      <c r="O347" s="141">
        <v>0</v>
      </c>
      <c r="P347" s="141">
        <v>0</v>
      </c>
    </row>
    <row r="348" spans="1:16" ht="12.75">
      <c r="A348" s="141">
        <v>10</v>
      </c>
      <c r="B348" s="141">
        <v>1999</v>
      </c>
      <c r="C348" s="141" t="s">
        <v>508</v>
      </c>
      <c r="D348" s="141">
        <v>0</v>
      </c>
      <c r="E348" s="141">
        <v>0</v>
      </c>
      <c r="F348" s="141">
        <v>0</v>
      </c>
      <c r="G348" s="141">
        <v>0</v>
      </c>
      <c r="H348" s="141">
        <v>0</v>
      </c>
      <c r="I348" s="141">
        <v>0</v>
      </c>
      <c r="J348" s="141">
        <v>0</v>
      </c>
      <c r="K348" s="141">
        <v>0</v>
      </c>
      <c r="L348" s="141">
        <v>0</v>
      </c>
      <c r="M348" s="141">
        <v>0</v>
      </c>
      <c r="N348" s="141">
        <v>0</v>
      </c>
      <c r="O348" s="141">
        <v>0</v>
      </c>
      <c r="P348" s="141">
        <v>0</v>
      </c>
    </row>
    <row r="349" spans="1:16" ht="12.75">
      <c r="A349" s="141">
        <v>10</v>
      </c>
      <c r="B349" s="141">
        <v>1999</v>
      </c>
      <c r="C349" s="141" t="s">
        <v>509</v>
      </c>
      <c r="D349" s="141">
        <v>0</v>
      </c>
      <c r="E349" s="141">
        <v>0</v>
      </c>
      <c r="F349" s="141">
        <v>0</v>
      </c>
      <c r="G349" s="141">
        <v>0</v>
      </c>
      <c r="H349" s="141">
        <v>0</v>
      </c>
      <c r="I349" s="141">
        <v>0</v>
      </c>
      <c r="J349" s="141">
        <v>0</v>
      </c>
      <c r="K349" s="141">
        <v>0</v>
      </c>
      <c r="L349" s="141">
        <v>0</v>
      </c>
      <c r="M349" s="141">
        <v>0</v>
      </c>
      <c r="N349" s="141">
        <v>0</v>
      </c>
      <c r="O349" s="141">
        <v>0</v>
      </c>
      <c r="P349" s="141">
        <v>0</v>
      </c>
    </row>
    <row r="350" spans="1:16" ht="12.75">
      <c r="A350" s="141">
        <v>10</v>
      </c>
      <c r="B350" s="141">
        <v>1999</v>
      </c>
      <c r="C350" s="141" t="s">
        <v>510</v>
      </c>
      <c r="D350" s="141">
        <v>0</v>
      </c>
      <c r="E350" s="141">
        <v>0</v>
      </c>
      <c r="F350" s="141">
        <v>0</v>
      </c>
      <c r="G350" s="141">
        <v>0</v>
      </c>
      <c r="H350" s="141">
        <v>0</v>
      </c>
      <c r="I350" s="141">
        <v>0</v>
      </c>
      <c r="J350" s="141">
        <v>0</v>
      </c>
      <c r="K350" s="141">
        <v>0</v>
      </c>
      <c r="L350" s="141">
        <v>0</v>
      </c>
      <c r="M350" s="141">
        <v>0</v>
      </c>
      <c r="N350" s="141">
        <v>0</v>
      </c>
      <c r="O350" s="141">
        <v>0</v>
      </c>
      <c r="P350" s="141">
        <v>0</v>
      </c>
    </row>
    <row r="351" spans="1:16" ht="12.75">
      <c r="A351" s="141">
        <v>10</v>
      </c>
      <c r="B351" s="141">
        <v>1999</v>
      </c>
      <c r="C351" s="141" t="s">
        <v>511</v>
      </c>
      <c r="D351" s="141">
        <v>0</v>
      </c>
      <c r="E351" s="141">
        <v>0</v>
      </c>
      <c r="F351" s="141">
        <v>0</v>
      </c>
      <c r="G351" s="141">
        <v>0</v>
      </c>
      <c r="H351" s="141">
        <v>0</v>
      </c>
      <c r="I351" s="141">
        <v>0</v>
      </c>
      <c r="J351" s="141">
        <v>0</v>
      </c>
      <c r="K351" s="141">
        <v>0</v>
      </c>
      <c r="L351" s="141">
        <v>0</v>
      </c>
      <c r="M351" s="141">
        <v>0</v>
      </c>
      <c r="N351" s="141">
        <v>0</v>
      </c>
      <c r="O351" s="141">
        <v>0</v>
      </c>
      <c r="P351" s="141">
        <v>0</v>
      </c>
    </row>
    <row r="352" spans="1:16" ht="12.75">
      <c r="A352" s="141">
        <v>10</v>
      </c>
      <c r="B352" s="141">
        <v>1999</v>
      </c>
      <c r="C352" s="141" t="s">
        <v>512</v>
      </c>
      <c r="D352" s="141">
        <v>0</v>
      </c>
      <c r="E352" s="141">
        <v>0</v>
      </c>
      <c r="F352" s="141">
        <v>0</v>
      </c>
      <c r="G352" s="141">
        <v>0</v>
      </c>
      <c r="H352" s="141">
        <v>0</v>
      </c>
      <c r="I352" s="141">
        <v>0</v>
      </c>
      <c r="J352" s="141">
        <v>0</v>
      </c>
      <c r="K352" s="141">
        <v>0</v>
      </c>
      <c r="L352" s="141">
        <v>0</v>
      </c>
      <c r="M352" s="141">
        <v>0</v>
      </c>
      <c r="N352" s="141">
        <v>0</v>
      </c>
      <c r="O352" s="141">
        <v>0</v>
      </c>
      <c r="P352" s="141">
        <v>0</v>
      </c>
    </row>
    <row r="353" spans="1:16" ht="12.75">
      <c r="A353" s="141">
        <v>10</v>
      </c>
      <c r="B353" s="141">
        <v>1999</v>
      </c>
      <c r="C353" s="141" t="s">
        <v>513</v>
      </c>
      <c r="D353" s="141">
        <v>0</v>
      </c>
      <c r="E353" s="141">
        <v>0</v>
      </c>
      <c r="F353" s="141">
        <v>0</v>
      </c>
      <c r="G353" s="141">
        <v>0</v>
      </c>
      <c r="H353" s="141">
        <v>0</v>
      </c>
      <c r="I353" s="141">
        <v>0</v>
      </c>
      <c r="J353" s="141">
        <v>0</v>
      </c>
      <c r="K353" s="141">
        <v>0</v>
      </c>
      <c r="L353" s="141">
        <v>0</v>
      </c>
      <c r="M353" s="141">
        <v>0</v>
      </c>
      <c r="N353" s="141">
        <v>0</v>
      </c>
      <c r="O353" s="141">
        <v>0</v>
      </c>
      <c r="P353" s="141">
        <v>0</v>
      </c>
    </row>
    <row r="354" spans="1:16" ht="12.75">
      <c r="A354" s="141">
        <v>10</v>
      </c>
      <c r="B354" s="141">
        <v>1999</v>
      </c>
      <c r="C354" s="141" t="s">
        <v>514</v>
      </c>
      <c r="D354" s="141">
        <v>0</v>
      </c>
      <c r="E354" s="141">
        <v>0</v>
      </c>
      <c r="F354" s="141">
        <v>0</v>
      </c>
      <c r="G354" s="141">
        <v>0</v>
      </c>
      <c r="H354" s="141">
        <v>0</v>
      </c>
      <c r="I354" s="141">
        <v>0</v>
      </c>
      <c r="J354" s="141">
        <v>0</v>
      </c>
      <c r="K354" s="141">
        <v>0</v>
      </c>
      <c r="L354" s="141">
        <v>0</v>
      </c>
      <c r="M354" s="141">
        <v>0</v>
      </c>
      <c r="N354" s="141">
        <v>0</v>
      </c>
      <c r="O354" s="141">
        <v>0</v>
      </c>
      <c r="P354" s="141">
        <v>0</v>
      </c>
    </row>
    <row r="355" spans="1:16" ht="12.75">
      <c r="A355" s="141">
        <v>10</v>
      </c>
      <c r="B355" s="141">
        <v>1999</v>
      </c>
      <c r="C355" s="141" t="s">
        <v>515</v>
      </c>
      <c r="D355" s="141">
        <v>0</v>
      </c>
      <c r="E355" s="141">
        <v>0</v>
      </c>
      <c r="F355" s="141">
        <v>0</v>
      </c>
      <c r="G355" s="141">
        <v>0</v>
      </c>
      <c r="H355" s="141">
        <v>0</v>
      </c>
      <c r="I355" s="141">
        <v>0</v>
      </c>
      <c r="J355" s="141">
        <v>0</v>
      </c>
      <c r="K355" s="141">
        <v>0</v>
      </c>
      <c r="L355" s="141">
        <v>0</v>
      </c>
      <c r="M355" s="141">
        <v>0</v>
      </c>
      <c r="N355" s="141">
        <v>0</v>
      </c>
      <c r="O355" s="141">
        <v>0</v>
      </c>
      <c r="P355" s="141">
        <v>0</v>
      </c>
    </row>
    <row r="356" spans="1:16" ht="12.75">
      <c r="A356" s="141">
        <v>10</v>
      </c>
      <c r="B356" s="141">
        <v>1999</v>
      </c>
      <c r="C356" s="141" t="s">
        <v>516</v>
      </c>
      <c r="D356" s="141">
        <v>0</v>
      </c>
      <c r="E356" s="141">
        <v>0</v>
      </c>
      <c r="F356" s="141">
        <v>0</v>
      </c>
      <c r="G356" s="141">
        <v>0</v>
      </c>
      <c r="H356" s="141">
        <v>0</v>
      </c>
      <c r="I356" s="141">
        <v>0</v>
      </c>
      <c r="J356" s="141">
        <v>0</v>
      </c>
      <c r="K356" s="141">
        <v>0</v>
      </c>
      <c r="L356" s="141">
        <v>0</v>
      </c>
      <c r="M356" s="141">
        <v>0</v>
      </c>
      <c r="N356" s="141">
        <v>0</v>
      </c>
      <c r="O356" s="141">
        <v>0</v>
      </c>
      <c r="P356" s="141">
        <v>0</v>
      </c>
    </row>
    <row r="357" spans="1:16" ht="12.75">
      <c r="A357" s="141">
        <v>10</v>
      </c>
      <c r="B357" s="141">
        <v>1999</v>
      </c>
      <c r="C357" s="141" t="s">
        <v>517</v>
      </c>
      <c r="D357" s="141">
        <v>0</v>
      </c>
      <c r="E357" s="141">
        <v>0</v>
      </c>
      <c r="F357" s="141">
        <v>0</v>
      </c>
      <c r="G357" s="141">
        <v>0</v>
      </c>
      <c r="H357" s="141">
        <v>0</v>
      </c>
      <c r="I357" s="141">
        <v>0</v>
      </c>
      <c r="J357" s="141">
        <v>0</v>
      </c>
      <c r="K357" s="141">
        <v>0</v>
      </c>
      <c r="L357" s="141">
        <v>0</v>
      </c>
      <c r="M357" s="141">
        <v>0</v>
      </c>
      <c r="N357" s="141">
        <v>0</v>
      </c>
      <c r="O357" s="141">
        <v>0</v>
      </c>
      <c r="P357" s="141">
        <v>0</v>
      </c>
    </row>
    <row r="358" spans="1:16" ht="12.75">
      <c r="A358" s="141">
        <v>10</v>
      </c>
      <c r="B358" s="141">
        <v>1999</v>
      </c>
      <c r="C358" s="141" t="s">
        <v>518</v>
      </c>
      <c r="D358" s="141">
        <v>0</v>
      </c>
      <c r="E358" s="141">
        <v>0</v>
      </c>
      <c r="F358" s="141">
        <v>0</v>
      </c>
      <c r="G358" s="141">
        <v>0</v>
      </c>
      <c r="H358" s="141">
        <v>0</v>
      </c>
      <c r="I358" s="141">
        <v>0</v>
      </c>
      <c r="J358" s="141">
        <v>0</v>
      </c>
      <c r="K358" s="141">
        <v>0</v>
      </c>
      <c r="L358" s="141">
        <v>0</v>
      </c>
      <c r="M358" s="141">
        <v>0</v>
      </c>
      <c r="N358" s="141">
        <v>0</v>
      </c>
      <c r="O358" s="141">
        <v>0</v>
      </c>
      <c r="P358" s="141">
        <v>0</v>
      </c>
    </row>
    <row r="359" spans="1:16" ht="12.75">
      <c r="A359" s="141">
        <v>10</v>
      </c>
      <c r="B359" s="141">
        <v>1999</v>
      </c>
      <c r="C359" s="141" t="s">
        <v>519</v>
      </c>
      <c r="D359" s="141">
        <v>0</v>
      </c>
      <c r="E359" s="141">
        <v>0</v>
      </c>
      <c r="F359" s="141">
        <v>0</v>
      </c>
      <c r="G359" s="141">
        <v>0</v>
      </c>
      <c r="H359" s="141">
        <v>0</v>
      </c>
      <c r="I359" s="141">
        <v>0</v>
      </c>
      <c r="J359" s="141">
        <v>0</v>
      </c>
      <c r="K359" s="141">
        <v>0</v>
      </c>
      <c r="L359" s="141">
        <v>0</v>
      </c>
      <c r="M359" s="141">
        <v>0</v>
      </c>
      <c r="N359" s="141">
        <v>0</v>
      </c>
      <c r="O359" s="141">
        <v>0</v>
      </c>
      <c r="P359" s="141">
        <v>0</v>
      </c>
    </row>
    <row r="360" spans="1:16" ht="12.75">
      <c r="A360" s="141">
        <v>12</v>
      </c>
      <c r="B360" s="141">
        <v>1999</v>
      </c>
      <c r="C360" s="141" t="s">
        <v>520</v>
      </c>
      <c r="D360" s="141">
        <v>0</v>
      </c>
      <c r="E360" s="141">
        <v>0</v>
      </c>
      <c r="F360" s="141">
        <v>0</v>
      </c>
      <c r="G360" s="141">
        <v>0</v>
      </c>
      <c r="H360" s="141">
        <v>0</v>
      </c>
      <c r="I360" s="141">
        <v>0</v>
      </c>
      <c r="J360" s="141">
        <v>0</v>
      </c>
      <c r="K360" s="141">
        <v>0</v>
      </c>
      <c r="L360" s="141">
        <v>0</v>
      </c>
      <c r="M360" s="141">
        <v>0</v>
      </c>
      <c r="N360" s="141">
        <v>0</v>
      </c>
      <c r="O360" s="141">
        <v>0</v>
      </c>
      <c r="P360" s="141">
        <v>0</v>
      </c>
    </row>
    <row r="361" spans="1:16" ht="12.75">
      <c r="A361" s="141">
        <v>10</v>
      </c>
      <c r="B361" s="141">
        <v>1999</v>
      </c>
      <c r="C361" s="141" t="s">
        <v>521</v>
      </c>
      <c r="D361" s="141">
        <v>0</v>
      </c>
      <c r="E361" s="141">
        <v>0</v>
      </c>
      <c r="F361" s="141">
        <v>0</v>
      </c>
      <c r="G361" s="141">
        <v>0</v>
      </c>
      <c r="H361" s="141">
        <v>0</v>
      </c>
      <c r="I361" s="141">
        <v>0</v>
      </c>
      <c r="J361" s="141">
        <v>0</v>
      </c>
      <c r="K361" s="141">
        <v>0</v>
      </c>
      <c r="L361" s="141">
        <v>0</v>
      </c>
      <c r="M361" s="141">
        <v>0</v>
      </c>
      <c r="N361" s="141">
        <v>0</v>
      </c>
      <c r="O361" s="141">
        <v>0</v>
      </c>
      <c r="P361" s="141">
        <v>0</v>
      </c>
    </row>
    <row r="362" spans="1:16" ht="12.75">
      <c r="A362" s="141">
        <v>10</v>
      </c>
      <c r="B362" s="141">
        <v>1999</v>
      </c>
      <c r="C362" s="141" t="s">
        <v>522</v>
      </c>
      <c r="D362" s="141">
        <v>0</v>
      </c>
      <c r="E362" s="141">
        <v>0</v>
      </c>
      <c r="F362" s="141">
        <v>0</v>
      </c>
      <c r="G362" s="141">
        <v>0</v>
      </c>
      <c r="H362" s="141">
        <v>0</v>
      </c>
      <c r="I362" s="141">
        <v>0</v>
      </c>
      <c r="J362" s="141">
        <v>0</v>
      </c>
      <c r="K362" s="141">
        <v>0</v>
      </c>
      <c r="L362" s="141">
        <v>0</v>
      </c>
      <c r="M362" s="141">
        <v>0</v>
      </c>
      <c r="N362" s="141">
        <v>0</v>
      </c>
      <c r="O362" s="141">
        <v>0</v>
      </c>
      <c r="P362" s="141">
        <v>0</v>
      </c>
    </row>
    <row r="363" spans="1:16" ht="12.75">
      <c r="A363" s="141">
        <v>10</v>
      </c>
      <c r="B363" s="141">
        <v>1999</v>
      </c>
      <c r="C363" s="141" t="s">
        <v>523</v>
      </c>
      <c r="D363" s="141">
        <v>0</v>
      </c>
      <c r="E363" s="141">
        <v>0</v>
      </c>
      <c r="F363" s="141">
        <v>0</v>
      </c>
      <c r="G363" s="141">
        <v>0</v>
      </c>
      <c r="H363" s="141">
        <v>0</v>
      </c>
      <c r="I363" s="141">
        <v>0</v>
      </c>
      <c r="J363" s="141">
        <v>0</v>
      </c>
      <c r="K363" s="141">
        <v>0</v>
      </c>
      <c r="L363" s="141">
        <v>0</v>
      </c>
      <c r="M363" s="141">
        <v>0</v>
      </c>
      <c r="N363" s="141">
        <v>0</v>
      </c>
      <c r="O363" s="141">
        <v>0</v>
      </c>
      <c r="P363" s="141">
        <v>0</v>
      </c>
    </row>
    <row r="364" spans="1:16" ht="12.75">
      <c r="A364" s="141">
        <v>10</v>
      </c>
      <c r="B364" s="141">
        <v>1999</v>
      </c>
      <c r="C364" s="141" t="s">
        <v>524</v>
      </c>
      <c r="D364" s="141">
        <v>0</v>
      </c>
      <c r="E364" s="141">
        <v>0</v>
      </c>
      <c r="F364" s="141">
        <v>0</v>
      </c>
      <c r="G364" s="141">
        <v>0</v>
      </c>
      <c r="H364" s="141">
        <v>0</v>
      </c>
      <c r="I364" s="141">
        <v>0</v>
      </c>
      <c r="J364" s="141">
        <v>0</v>
      </c>
      <c r="K364" s="141">
        <v>0</v>
      </c>
      <c r="L364" s="141">
        <v>0</v>
      </c>
      <c r="M364" s="141">
        <v>0</v>
      </c>
      <c r="N364" s="141">
        <v>0</v>
      </c>
      <c r="O364" s="141">
        <v>0</v>
      </c>
      <c r="P364" s="141">
        <v>0</v>
      </c>
    </row>
    <row r="365" spans="1:16" ht="12.75">
      <c r="A365" s="141">
        <v>10</v>
      </c>
      <c r="B365" s="141">
        <v>1999</v>
      </c>
      <c r="C365" s="141" t="s">
        <v>525</v>
      </c>
      <c r="D365" s="141">
        <v>0</v>
      </c>
      <c r="E365" s="141">
        <v>0</v>
      </c>
      <c r="F365" s="141">
        <v>0</v>
      </c>
      <c r="G365" s="141">
        <v>0</v>
      </c>
      <c r="H365" s="141">
        <v>0</v>
      </c>
      <c r="I365" s="141">
        <v>0</v>
      </c>
      <c r="J365" s="141">
        <v>0</v>
      </c>
      <c r="K365" s="141">
        <v>0</v>
      </c>
      <c r="L365" s="141">
        <v>0</v>
      </c>
      <c r="M365" s="141">
        <v>0</v>
      </c>
      <c r="N365" s="141">
        <v>0</v>
      </c>
      <c r="O365" s="141">
        <v>0</v>
      </c>
      <c r="P365" s="141">
        <v>0</v>
      </c>
    </row>
    <row r="366" spans="1:16" ht="12.75">
      <c r="A366" s="141">
        <v>10</v>
      </c>
      <c r="B366" s="141">
        <v>1999</v>
      </c>
      <c r="C366" s="141" t="s">
        <v>526</v>
      </c>
      <c r="D366" s="141">
        <v>0</v>
      </c>
      <c r="E366" s="141">
        <v>0</v>
      </c>
      <c r="F366" s="141">
        <v>0</v>
      </c>
      <c r="G366" s="141">
        <v>0</v>
      </c>
      <c r="H366" s="141">
        <v>0</v>
      </c>
      <c r="I366" s="141">
        <v>0</v>
      </c>
      <c r="J366" s="141">
        <v>0</v>
      </c>
      <c r="K366" s="141">
        <v>0</v>
      </c>
      <c r="L366" s="141">
        <v>0</v>
      </c>
      <c r="M366" s="141">
        <v>0</v>
      </c>
      <c r="N366" s="141">
        <v>0</v>
      </c>
      <c r="O366" s="141">
        <v>0</v>
      </c>
      <c r="P366" s="141">
        <v>0</v>
      </c>
    </row>
    <row r="367" spans="1:16" ht="12.75">
      <c r="A367" s="141">
        <v>10</v>
      </c>
      <c r="B367" s="141">
        <v>1999</v>
      </c>
      <c r="C367" s="141" t="s">
        <v>527</v>
      </c>
      <c r="D367" s="141">
        <v>0</v>
      </c>
      <c r="E367" s="141">
        <v>0</v>
      </c>
      <c r="F367" s="141">
        <v>0</v>
      </c>
      <c r="G367" s="141">
        <v>0</v>
      </c>
      <c r="H367" s="141">
        <v>0</v>
      </c>
      <c r="I367" s="141">
        <v>0</v>
      </c>
      <c r="J367" s="141">
        <v>0</v>
      </c>
      <c r="K367" s="141">
        <v>0</v>
      </c>
      <c r="L367" s="141">
        <v>0</v>
      </c>
      <c r="M367" s="141">
        <v>0</v>
      </c>
      <c r="N367" s="141">
        <v>0</v>
      </c>
      <c r="O367" s="141">
        <v>0</v>
      </c>
      <c r="P367" s="141">
        <v>0</v>
      </c>
    </row>
    <row r="368" spans="1:16" ht="12.75">
      <c r="A368" s="141">
        <v>10</v>
      </c>
      <c r="B368" s="141">
        <v>1999</v>
      </c>
      <c r="C368" s="141" t="s">
        <v>528</v>
      </c>
      <c r="D368" s="141">
        <v>0</v>
      </c>
      <c r="E368" s="141">
        <v>0</v>
      </c>
      <c r="F368" s="141">
        <v>0</v>
      </c>
      <c r="G368" s="141">
        <v>0</v>
      </c>
      <c r="H368" s="141">
        <v>0</v>
      </c>
      <c r="I368" s="141">
        <v>0</v>
      </c>
      <c r="J368" s="141">
        <v>0</v>
      </c>
      <c r="K368" s="141">
        <v>0</v>
      </c>
      <c r="L368" s="141">
        <v>0</v>
      </c>
      <c r="M368" s="141">
        <v>0</v>
      </c>
      <c r="N368" s="141">
        <v>0</v>
      </c>
      <c r="O368" s="141">
        <v>0</v>
      </c>
      <c r="P368" s="141">
        <v>0</v>
      </c>
    </row>
    <row r="369" spans="1:16" ht="12.75">
      <c r="A369" s="141">
        <v>10</v>
      </c>
      <c r="B369" s="141">
        <v>1999</v>
      </c>
      <c r="C369" s="141" t="s">
        <v>529</v>
      </c>
      <c r="D369" s="141">
        <v>0</v>
      </c>
      <c r="E369" s="141">
        <v>0</v>
      </c>
      <c r="F369" s="141">
        <v>0</v>
      </c>
      <c r="G369" s="141">
        <v>0</v>
      </c>
      <c r="H369" s="141">
        <v>0</v>
      </c>
      <c r="I369" s="141">
        <v>0</v>
      </c>
      <c r="J369" s="141">
        <v>0</v>
      </c>
      <c r="K369" s="141">
        <v>0</v>
      </c>
      <c r="L369" s="141">
        <v>0</v>
      </c>
      <c r="M369" s="141">
        <v>0</v>
      </c>
      <c r="N369" s="141">
        <v>0</v>
      </c>
      <c r="O369" s="141">
        <v>0</v>
      </c>
      <c r="P369" s="141">
        <v>0</v>
      </c>
    </row>
    <row r="370" spans="1:16" ht="12.75">
      <c r="A370" s="141">
        <v>10</v>
      </c>
      <c r="B370" s="141">
        <v>1999</v>
      </c>
      <c r="C370" s="141" t="s">
        <v>530</v>
      </c>
      <c r="D370" s="141">
        <v>0</v>
      </c>
      <c r="E370" s="141">
        <v>0</v>
      </c>
      <c r="F370" s="141">
        <v>0</v>
      </c>
      <c r="G370" s="141">
        <v>0</v>
      </c>
      <c r="H370" s="141">
        <v>0</v>
      </c>
      <c r="I370" s="141">
        <v>0</v>
      </c>
      <c r="J370" s="141">
        <v>0</v>
      </c>
      <c r="K370" s="141">
        <v>0</v>
      </c>
      <c r="L370" s="141">
        <v>0</v>
      </c>
      <c r="M370" s="141">
        <v>0</v>
      </c>
      <c r="N370" s="141">
        <v>0</v>
      </c>
      <c r="O370" s="141">
        <v>0</v>
      </c>
      <c r="P370" s="141">
        <v>0</v>
      </c>
    </row>
    <row r="371" spans="1:16" ht="12.75">
      <c r="A371" s="141">
        <v>10</v>
      </c>
      <c r="B371" s="141">
        <v>1999</v>
      </c>
      <c r="C371" s="141" t="s">
        <v>531</v>
      </c>
      <c r="D371" s="141">
        <v>0</v>
      </c>
      <c r="E371" s="141">
        <v>0</v>
      </c>
      <c r="F371" s="141">
        <v>0</v>
      </c>
      <c r="G371" s="141">
        <v>0</v>
      </c>
      <c r="H371" s="141">
        <v>0</v>
      </c>
      <c r="I371" s="141">
        <v>0</v>
      </c>
      <c r="J371" s="141">
        <v>0</v>
      </c>
      <c r="K371" s="141">
        <v>0</v>
      </c>
      <c r="L371" s="141">
        <v>0</v>
      </c>
      <c r="M371" s="141">
        <v>0</v>
      </c>
      <c r="N371" s="141">
        <v>0</v>
      </c>
      <c r="O371" s="141">
        <v>0</v>
      </c>
      <c r="P371" s="141">
        <v>0</v>
      </c>
    </row>
    <row r="372" spans="1:16" ht="12.75">
      <c r="A372" s="141">
        <v>10</v>
      </c>
      <c r="B372" s="141">
        <v>1999</v>
      </c>
      <c r="C372" s="141" t="s">
        <v>532</v>
      </c>
      <c r="D372" s="141">
        <v>0</v>
      </c>
      <c r="E372" s="141">
        <v>0</v>
      </c>
      <c r="F372" s="141">
        <v>0</v>
      </c>
      <c r="G372" s="141">
        <v>0</v>
      </c>
      <c r="H372" s="141">
        <v>0</v>
      </c>
      <c r="I372" s="141">
        <v>0</v>
      </c>
      <c r="J372" s="141">
        <v>0</v>
      </c>
      <c r="K372" s="141">
        <v>0</v>
      </c>
      <c r="L372" s="141">
        <v>0</v>
      </c>
      <c r="M372" s="141">
        <v>0</v>
      </c>
      <c r="N372" s="141">
        <v>0</v>
      </c>
      <c r="O372" s="141">
        <v>0</v>
      </c>
      <c r="P372" s="141">
        <v>0</v>
      </c>
    </row>
    <row r="373" spans="1:16" ht="12.75">
      <c r="A373" s="141">
        <v>10</v>
      </c>
      <c r="B373" s="141">
        <v>1999</v>
      </c>
      <c r="C373" s="141" t="s">
        <v>533</v>
      </c>
      <c r="D373" s="141">
        <v>0</v>
      </c>
      <c r="E373" s="141">
        <v>0</v>
      </c>
      <c r="F373" s="141">
        <v>0</v>
      </c>
      <c r="G373" s="141">
        <v>0</v>
      </c>
      <c r="H373" s="141">
        <v>0</v>
      </c>
      <c r="I373" s="141">
        <v>0</v>
      </c>
      <c r="J373" s="141">
        <v>0</v>
      </c>
      <c r="K373" s="141">
        <v>0</v>
      </c>
      <c r="L373" s="141">
        <v>0</v>
      </c>
      <c r="M373" s="141">
        <v>0</v>
      </c>
      <c r="N373" s="141">
        <v>0</v>
      </c>
      <c r="O373" s="141">
        <v>0</v>
      </c>
      <c r="P373" s="141">
        <v>0</v>
      </c>
    </row>
    <row r="374" spans="1:16" ht="12.75">
      <c r="A374" s="141">
        <v>10</v>
      </c>
      <c r="B374" s="141">
        <v>1999</v>
      </c>
      <c r="C374" s="141" t="s">
        <v>534</v>
      </c>
      <c r="D374" s="141">
        <v>0</v>
      </c>
      <c r="E374" s="141">
        <v>0</v>
      </c>
      <c r="F374" s="141">
        <v>0</v>
      </c>
      <c r="G374" s="141">
        <v>0</v>
      </c>
      <c r="H374" s="141">
        <v>0</v>
      </c>
      <c r="I374" s="141">
        <v>0</v>
      </c>
      <c r="J374" s="141">
        <v>0</v>
      </c>
      <c r="K374" s="141">
        <v>0</v>
      </c>
      <c r="L374" s="141">
        <v>0</v>
      </c>
      <c r="M374" s="141">
        <v>0</v>
      </c>
      <c r="N374" s="141">
        <v>0</v>
      </c>
      <c r="O374" s="141">
        <v>0</v>
      </c>
      <c r="P374" s="141">
        <v>0</v>
      </c>
    </row>
    <row r="375" spans="1:16" ht="12.75">
      <c r="A375" s="141">
        <v>10</v>
      </c>
      <c r="B375" s="141">
        <v>1999</v>
      </c>
      <c r="C375" s="141" t="s">
        <v>535</v>
      </c>
      <c r="D375" s="141">
        <v>0</v>
      </c>
      <c r="E375" s="141">
        <v>0</v>
      </c>
      <c r="F375" s="141">
        <v>0</v>
      </c>
      <c r="G375" s="141">
        <v>0</v>
      </c>
      <c r="H375" s="141">
        <v>0</v>
      </c>
      <c r="I375" s="141">
        <v>0</v>
      </c>
      <c r="J375" s="141">
        <v>0</v>
      </c>
      <c r="K375" s="141">
        <v>0</v>
      </c>
      <c r="L375" s="141">
        <v>0</v>
      </c>
      <c r="M375" s="141">
        <v>0</v>
      </c>
      <c r="N375" s="141">
        <v>0</v>
      </c>
      <c r="O375" s="141">
        <v>0</v>
      </c>
      <c r="P375" s="141">
        <v>0</v>
      </c>
    </row>
    <row r="376" spans="1:16" ht="12.75">
      <c r="A376" s="141">
        <v>10</v>
      </c>
      <c r="B376" s="141">
        <v>1999</v>
      </c>
      <c r="C376" s="141" t="s">
        <v>536</v>
      </c>
      <c r="D376" s="141">
        <v>0</v>
      </c>
      <c r="E376" s="141">
        <v>0</v>
      </c>
      <c r="F376" s="141">
        <v>0</v>
      </c>
      <c r="G376" s="141">
        <v>0</v>
      </c>
      <c r="H376" s="141">
        <v>0</v>
      </c>
      <c r="I376" s="141">
        <v>0</v>
      </c>
      <c r="J376" s="141">
        <v>0</v>
      </c>
      <c r="K376" s="141">
        <v>0</v>
      </c>
      <c r="L376" s="141">
        <v>0</v>
      </c>
      <c r="M376" s="141">
        <v>0</v>
      </c>
      <c r="N376" s="141">
        <v>0</v>
      </c>
      <c r="O376" s="141">
        <v>0</v>
      </c>
      <c r="P376" s="141">
        <v>0</v>
      </c>
    </row>
    <row r="377" spans="1:16" ht="12.75">
      <c r="A377" s="141">
        <v>10</v>
      </c>
      <c r="B377" s="141">
        <v>1999</v>
      </c>
      <c r="C377" s="141" t="s">
        <v>537</v>
      </c>
      <c r="D377" s="141">
        <v>0</v>
      </c>
      <c r="E377" s="141">
        <v>0</v>
      </c>
      <c r="F377" s="141">
        <v>0</v>
      </c>
      <c r="G377" s="141">
        <v>0</v>
      </c>
      <c r="H377" s="141">
        <v>0</v>
      </c>
      <c r="I377" s="141">
        <v>0</v>
      </c>
      <c r="J377" s="141">
        <v>0</v>
      </c>
      <c r="K377" s="141">
        <v>0</v>
      </c>
      <c r="L377" s="141">
        <v>0</v>
      </c>
      <c r="M377" s="141">
        <v>0</v>
      </c>
      <c r="N377" s="141">
        <v>0</v>
      </c>
      <c r="O377" s="141">
        <v>0</v>
      </c>
      <c r="P377" s="141">
        <v>0</v>
      </c>
    </row>
    <row r="378" spans="1:16" ht="12.75">
      <c r="A378" s="141">
        <v>10</v>
      </c>
      <c r="B378" s="141">
        <v>1999</v>
      </c>
      <c r="C378" s="141" t="s">
        <v>538</v>
      </c>
      <c r="D378" s="141">
        <v>0</v>
      </c>
      <c r="E378" s="141">
        <v>0</v>
      </c>
      <c r="F378" s="141">
        <v>0</v>
      </c>
      <c r="G378" s="141">
        <v>0</v>
      </c>
      <c r="H378" s="141">
        <v>0</v>
      </c>
      <c r="I378" s="141">
        <v>0</v>
      </c>
      <c r="J378" s="141">
        <v>0</v>
      </c>
      <c r="K378" s="141">
        <v>0</v>
      </c>
      <c r="L378" s="141">
        <v>0</v>
      </c>
      <c r="M378" s="141">
        <v>0</v>
      </c>
      <c r="N378" s="141">
        <v>0</v>
      </c>
      <c r="O378" s="141">
        <v>0</v>
      </c>
      <c r="P378" s="141">
        <v>0</v>
      </c>
    </row>
    <row r="379" spans="1:16" ht="12.75">
      <c r="A379" s="141">
        <v>10</v>
      </c>
      <c r="B379" s="141">
        <v>1999</v>
      </c>
      <c r="C379" s="141" t="s">
        <v>539</v>
      </c>
      <c r="D379" s="141">
        <v>0</v>
      </c>
      <c r="E379" s="141">
        <v>0</v>
      </c>
      <c r="F379" s="141">
        <v>0</v>
      </c>
      <c r="G379" s="141">
        <v>0</v>
      </c>
      <c r="H379" s="141">
        <v>0</v>
      </c>
      <c r="I379" s="141">
        <v>0</v>
      </c>
      <c r="J379" s="141">
        <v>0</v>
      </c>
      <c r="K379" s="141">
        <v>0</v>
      </c>
      <c r="L379" s="141">
        <v>0</v>
      </c>
      <c r="M379" s="141">
        <v>0</v>
      </c>
      <c r="N379" s="141">
        <v>0</v>
      </c>
      <c r="O379" s="141">
        <v>0</v>
      </c>
      <c r="P379" s="141">
        <v>0</v>
      </c>
    </row>
    <row r="380" spans="1:16" ht="12.75">
      <c r="A380" s="141">
        <v>10</v>
      </c>
      <c r="B380" s="141">
        <v>1999</v>
      </c>
      <c r="C380" s="141" t="s">
        <v>540</v>
      </c>
      <c r="D380" s="141">
        <v>0</v>
      </c>
      <c r="E380" s="141">
        <v>0</v>
      </c>
      <c r="F380" s="141">
        <v>0</v>
      </c>
      <c r="G380" s="141">
        <v>0</v>
      </c>
      <c r="H380" s="141">
        <v>0</v>
      </c>
      <c r="I380" s="141">
        <v>0</v>
      </c>
      <c r="J380" s="141">
        <v>0</v>
      </c>
      <c r="K380" s="141">
        <v>0</v>
      </c>
      <c r="L380" s="141">
        <v>0</v>
      </c>
      <c r="M380" s="141">
        <v>0</v>
      </c>
      <c r="N380" s="141">
        <v>0</v>
      </c>
      <c r="O380" s="141">
        <v>0</v>
      </c>
      <c r="P380" s="141">
        <v>0</v>
      </c>
    </row>
    <row r="381" spans="1:16" ht="12.75">
      <c r="A381" s="141">
        <v>10</v>
      </c>
      <c r="B381" s="141">
        <v>1999</v>
      </c>
      <c r="C381" s="141" t="s">
        <v>541</v>
      </c>
      <c r="D381" s="141">
        <v>0</v>
      </c>
      <c r="E381" s="141">
        <v>0</v>
      </c>
      <c r="F381" s="141">
        <v>0</v>
      </c>
      <c r="G381" s="141">
        <v>0</v>
      </c>
      <c r="H381" s="141">
        <v>0</v>
      </c>
      <c r="I381" s="141">
        <v>0</v>
      </c>
      <c r="J381" s="141">
        <v>0</v>
      </c>
      <c r="K381" s="141">
        <v>0</v>
      </c>
      <c r="L381" s="141">
        <v>0</v>
      </c>
      <c r="M381" s="141">
        <v>0</v>
      </c>
      <c r="N381" s="141">
        <v>0</v>
      </c>
      <c r="O381" s="141">
        <v>0</v>
      </c>
      <c r="P381" s="141">
        <v>0</v>
      </c>
    </row>
    <row r="382" spans="1:16" ht="12.75">
      <c r="A382" s="141">
        <v>10</v>
      </c>
      <c r="B382" s="141">
        <v>1999</v>
      </c>
      <c r="C382" s="141" t="s">
        <v>542</v>
      </c>
      <c r="D382" s="141">
        <v>0</v>
      </c>
      <c r="E382" s="141">
        <v>0</v>
      </c>
      <c r="F382" s="141">
        <v>0</v>
      </c>
      <c r="G382" s="141">
        <v>0</v>
      </c>
      <c r="H382" s="141">
        <v>0</v>
      </c>
      <c r="I382" s="141">
        <v>0</v>
      </c>
      <c r="J382" s="141">
        <v>0</v>
      </c>
      <c r="K382" s="141">
        <v>0</v>
      </c>
      <c r="L382" s="141">
        <v>0</v>
      </c>
      <c r="M382" s="141">
        <v>0</v>
      </c>
      <c r="N382" s="141">
        <v>0</v>
      </c>
      <c r="O382" s="141">
        <v>0</v>
      </c>
      <c r="P382" s="141">
        <v>0</v>
      </c>
    </row>
    <row r="383" spans="1:16" ht="12.75">
      <c r="A383" s="141">
        <v>10</v>
      </c>
      <c r="B383" s="141">
        <v>1999</v>
      </c>
      <c r="C383" s="141" t="s">
        <v>543</v>
      </c>
      <c r="D383" s="141">
        <v>0</v>
      </c>
      <c r="E383" s="141">
        <v>0</v>
      </c>
      <c r="F383" s="141">
        <v>0</v>
      </c>
      <c r="G383" s="141">
        <v>0</v>
      </c>
      <c r="H383" s="141">
        <v>0</v>
      </c>
      <c r="I383" s="141">
        <v>0</v>
      </c>
      <c r="J383" s="141">
        <v>0</v>
      </c>
      <c r="K383" s="141">
        <v>0</v>
      </c>
      <c r="L383" s="141">
        <v>0</v>
      </c>
      <c r="M383" s="141">
        <v>0</v>
      </c>
      <c r="N383" s="141">
        <v>0</v>
      </c>
      <c r="O383" s="141">
        <v>0</v>
      </c>
      <c r="P383" s="141">
        <v>0</v>
      </c>
    </row>
    <row r="384" spans="1:16" ht="12.75">
      <c r="A384" s="141">
        <v>11</v>
      </c>
      <c r="B384" s="141">
        <v>1999</v>
      </c>
      <c r="C384" s="141" t="s">
        <v>544</v>
      </c>
      <c r="D384" s="141">
        <v>0</v>
      </c>
      <c r="E384" s="141">
        <v>0</v>
      </c>
      <c r="F384" s="141">
        <v>0</v>
      </c>
      <c r="G384" s="141">
        <v>0</v>
      </c>
      <c r="H384" s="141">
        <v>0</v>
      </c>
      <c r="I384" s="141">
        <v>0</v>
      </c>
      <c r="J384" s="141">
        <v>0</v>
      </c>
      <c r="K384" s="141">
        <v>0</v>
      </c>
      <c r="L384" s="141">
        <v>0</v>
      </c>
      <c r="M384" s="141">
        <v>0</v>
      </c>
      <c r="N384" s="141">
        <v>0</v>
      </c>
      <c r="O384" s="141">
        <v>0</v>
      </c>
      <c r="P384" s="141">
        <v>0</v>
      </c>
    </row>
    <row r="385" spans="1:16" ht="12.75">
      <c r="A385" s="141">
        <v>10</v>
      </c>
      <c r="B385" s="141">
        <v>1999</v>
      </c>
      <c r="C385" s="141" t="s">
        <v>545</v>
      </c>
      <c r="D385" s="141">
        <v>0</v>
      </c>
      <c r="E385" s="141">
        <v>0</v>
      </c>
      <c r="F385" s="141">
        <v>0</v>
      </c>
      <c r="G385" s="141">
        <v>0</v>
      </c>
      <c r="H385" s="141">
        <v>0</v>
      </c>
      <c r="I385" s="141">
        <v>0</v>
      </c>
      <c r="J385" s="141">
        <v>0</v>
      </c>
      <c r="K385" s="141">
        <v>0</v>
      </c>
      <c r="L385" s="141">
        <v>0</v>
      </c>
      <c r="M385" s="141">
        <v>0</v>
      </c>
      <c r="N385" s="141">
        <v>0</v>
      </c>
      <c r="O385" s="141">
        <v>0</v>
      </c>
      <c r="P385" s="141">
        <v>0</v>
      </c>
    </row>
    <row r="386" spans="1:16" ht="12.75">
      <c r="A386" s="141">
        <v>10</v>
      </c>
      <c r="B386" s="141">
        <v>1999</v>
      </c>
      <c r="C386" s="141" t="s">
        <v>546</v>
      </c>
      <c r="D386" s="141">
        <v>0</v>
      </c>
      <c r="E386" s="141">
        <v>0</v>
      </c>
      <c r="F386" s="141">
        <v>0</v>
      </c>
      <c r="G386" s="141">
        <v>0</v>
      </c>
      <c r="H386" s="141">
        <v>0</v>
      </c>
      <c r="I386" s="141">
        <v>0</v>
      </c>
      <c r="J386" s="141">
        <v>0</v>
      </c>
      <c r="K386" s="141">
        <v>0</v>
      </c>
      <c r="L386" s="141">
        <v>0</v>
      </c>
      <c r="M386" s="141">
        <v>0</v>
      </c>
      <c r="N386" s="141">
        <v>0</v>
      </c>
      <c r="O386" s="141">
        <v>0</v>
      </c>
      <c r="P386" s="141">
        <v>0</v>
      </c>
    </row>
    <row r="387" spans="1:16" ht="12.75">
      <c r="A387" s="141">
        <v>12</v>
      </c>
      <c r="B387" s="141">
        <v>1999</v>
      </c>
      <c r="C387" s="141" t="s">
        <v>547</v>
      </c>
      <c r="D387" s="141">
        <v>0</v>
      </c>
      <c r="E387" s="141">
        <v>0</v>
      </c>
      <c r="F387" s="141">
        <v>0</v>
      </c>
      <c r="G387" s="141">
        <v>0</v>
      </c>
      <c r="H387" s="141">
        <v>0</v>
      </c>
      <c r="I387" s="141">
        <v>0</v>
      </c>
      <c r="J387" s="141">
        <v>0</v>
      </c>
      <c r="K387" s="141">
        <v>0</v>
      </c>
      <c r="L387" s="141">
        <v>0</v>
      </c>
      <c r="M387" s="141">
        <v>0</v>
      </c>
      <c r="N387" s="141">
        <v>0</v>
      </c>
      <c r="O387" s="141">
        <v>0</v>
      </c>
      <c r="P387" s="141">
        <v>0</v>
      </c>
    </row>
    <row r="388" spans="1:16" ht="12.75">
      <c r="A388" s="141">
        <v>10</v>
      </c>
      <c r="B388" s="141">
        <v>1999</v>
      </c>
      <c r="C388" s="141" t="s">
        <v>548</v>
      </c>
      <c r="D388" s="141">
        <v>0</v>
      </c>
      <c r="E388" s="141">
        <v>0</v>
      </c>
      <c r="F388" s="141">
        <v>0</v>
      </c>
      <c r="G388" s="141">
        <v>0</v>
      </c>
      <c r="H388" s="141">
        <v>0</v>
      </c>
      <c r="I388" s="141">
        <v>0</v>
      </c>
      <c r="J388" s="141">
        <v>0</v>
      </c>
      <c r="K388" s="141">
        <v>0</v>
      </c>
      <c r="L388" s="141">
        <v>0</v>
      </c>
      <c r="M388" s="141">
        <v>0</v>
      </c>
      <c r="N388" s="141">
        <v>0</v>
      </c>
      <c r="O388" s="141">
        <v>0</v>
      </c>
      <c r="P388" s="141">
        <v>0</v>
      </c>
    </row>
    <row r="389" spans="1:16" ht="12.75">
      <c r="A389" s="141">
        <v>10</v>
      </c>
      <c r="B389" s="141">
        <v>1999</v>
      </c>
      <c r="C389" s="141" t="s">
        <v>451</v>
      </c>
      <c r="D389" s="141">
        <v>0</v>
      </c>
      <c r="E389" s="141">
        <v>0</v>
      </c>
      <c r="F389" s="141">
        <v>0</v>
      </c>
      <c r="G389" s="141">
        <v>0</v>
      </c>
      <c r="H389" s="141">
        <v>0</v>
      </c>
      <c r="I389" s="141">
        <v>0</v>
      </c>
      <c r="J389" s="141">
        <v>0</v>
      </c>
      <c r="K389" s="141">
        <v>0</v>
      </c>
      <c r="L389" s="141">
        <v>0</v>
      </c>
      <c r="M389" s="141">
        <v>0</v>
      </c>
      <c r="N389" s="141">
        <v>0</v>
      </c>
      <c r="O389" s="141">
        <v>0</v>
      </c>
      <c r="P389" s="141">
        <v>0</v>
      </c>
    </row>
    <row r="390" spans="1:16" ht="12.75">
      <c r="A390" s="141">
        <v>10</v>
      </c>
      <c r="B390" s="141">
        <v>1999</v>
      </c>
      <c r="C390" s="141" t="s">
        <v>452</v>
      </c>
      <c r="D390" s="141">
        <v>0</v>
      </c>
      <c r="E390" s="141">
        <v>0</v>
      </c>
      <c r="F390" s="141">
        <v>0</v>
      </c>
      <c r="G390" s="141">
        <v>0</v>
      </c>
      <c r="H390" s="141">
        <v>0</v>
      </c>
      <c r="I390" s="141">
        <v>0</v>
      </c>
      <c r="J390" s="141">
        <v>0</v>
      </c>
      <c r="K390" s="141">
        <v>0</v>
      </c>
      <c r="L390" s="141">
        <v>0</v>
      </c>
      <c r="M390" s="141">
        <v>0</v>
      </c>
      <c r="N390" s="141">
        <v>0</v>
      </c>
      <c r="O390" s="141">
        <v>0</v>
      </c>
      <c r="P390" s="141">
        <v>0</v>
      </c>
    </row>
    <row r="391" spans="1:16" ht="12.75">
      <c r="A391" s="141">
        <v>10</v>
      </c>
      <c r="B391" s="141">
        <v>1999</v>
      </c>
      <c r="C391" s="141" t="s">
        <v>453</v>
      </c>
      <c r="D391" s="141">
        <v>0</v>
      </c>
      <c r="E391" s="141">
        <v>0</v>
      </c>
      <c r="F391" s="141">
        <v>0</v>
      </c>
      <c r="G391" s="141">
        <v>0</v>
      </c>
      <c r="H391" s="141">
        <v>0</v>
      </c>
      <c r="I391" s="141">
        <v>0</v>
      </c>
      <c r="J391" s="141">
        <v>0</v>
      </c>
      <c r="K391" s="141">
        <v>0</v>
      </c>
      <c r="L391" s="141">
        <v>0</v>
      </c>
      <c r="M391" s="141">
        <v>0</v>
      </c>
      <c r="N391" s="141">
        <v>0</v>
      </c>
      <c r="O391" s="141">
        <v>0</v>
      </c>
      <c r="P391" s="141">
        <v>0</v>
      </c>
    </row>
    <row r="392" spans="1:16" ht="12.75">
      <c r="A392" s="141">
        <v>10</v>
      </c>
      <c r="B392" s="141">
        <v>1999</v>
      </c>
      <c r="C392" s="141" t="s">
        <v>454</v>
      </c>
      <c r="D392" s="141">
        <v>0</v>
      </c>
      <c r="E392" s="141">
        <v>0</v>
      </c>
      <c r="F392" s="141">
        <v>0</v>
      </c>
      <c r="G392" s="141">
        <v>0</v>
      </c>
      <c r="H392" s="141">
        <v>0</v>
      </c>
      <c r="I392" s="141">
        <v>0</v>
      </c>
      <c r="J392" s="141">
        <v>0</v>
      </c>
      <c r="K392" s="141">
        <v>0</v>
      </c>
      <c r="L392" s="141">
        <v>0</v>
      </c>
      <c r="M392" s="141">
        <v>0</v>
      </c>
      <c r="N392" s="141">
        <v>0</v>
      </c>
      <c r="O392" s="141">
        <v>0</v>
      </c>
      <c r="P392" s="141">
        <v>0</v>
      </c>
    </row>
    <row r="393" spans="1:16" ht="12.75">
      <c r="A393" s="141">
        <v>10</v>
      </c>
      <c r="B393" s="141">
        <v>1999</v>
      </c>
      <c r="C393" s="141" t="s">
        <v>455</v>
      </c>
      <c r="D393" s="141">
        <v>0</v>
      </c>
      <c r="E393" s="141">
        <v>0</v>
      </c>
      <c r="F393" s="141">
        <v>0</v>
      </c>
      <c r="G393" s="141">
        <v>0</v>
      </c>
      <c r="H393" s="141">
        <v>0</v>
      </c>
      <c r="I393" s="141">
        <v>0</v>
      </c>
      <c r="J393" s="141">
        <v>0</v>
      </c>
      <c r="K393" s="141">
        <v>0</v>
      </c>
      <c r="L393" s="141">
        <v>0</v>
      </c>
      <c r="M393" s="141">
        <v>0</v>
      </c>
      <c r="N393" s="141">
        <v>0</v>
      </c>
      <c r="O393" s="141">
        <v>0</v>
      </c>
      <c r="P393" s="141">
        <v>0</v>
      </c>
    </row>
    <row r="394" spans="1:16" ht="12.75">
      <c r="A394" s="141">
        <v>10</v>
      </c>
      <c r="B394" s="141">
        <v>1999</v>
      </c>
      <c r="C394" s="141" t="s">
        <v>456</v>
      </c>
      <c r="D394" s="141">
        <v>0</v>
      </c>
      <c r="E394" s="141">
        <v>0</v>
      </c>
      <c r="F394" s="141">
        <v>0</v>
      </c>
      <c r="G394" s="141">
        <v>0</v>
      </c>
      <c r="H394" s="141">
        <v>0</v>
      </c>
      <c r="I394" s="141">
        <v>0</v>
      </c>
      <c r="J394" s="141">
        <v>0</v>
      </c>
      <c r="K394" s="141">
        <v>0</v>
      </c>
      <c r="L394" s="141">
        <v>0</v>
      </c>
      <c r="M394" s="141">
        <v>0</v>
      </c>
      <c r="N394" s="141">
        <v>0</v>
      </c>
      <c r="O394" s="141">
        <v>0</v>
      </c>
      <c r="P394" s="141">
        <v>0</v>
      </c>
    </row>
    <row r="395" spans="1:16" ht="12.75">
      <c r="A395" s="141">
        <v>10</v>
      </c>
      <c r="B395" s="141">
        <v>1999</v>
      </c>
      <c r="C395" s="141" t="s">
        <v>457</v>
      </c>
      <c r="D395" s="141">
        <v>0</v>
      </c>
      <c r="E395" s="141">
        <v>0</v>
      </c>
      <c r="F395" s="141">
        <v>0</v>
      </c>
      <c r="G395" s="141">
        <v>0</v>
      </c>
      <c r="H395" s="141">
        <v>0</v>
      </c>
      <c r="I395" s="141">
        <v>0</v>
      </c>
      <c r="J395" s="141">
        <v>0</v>
      </c>
      <c r="K395" s="141">
        <v>0</v>
      </c>
      <c r="L395" s="141">
        <v>0</v>
      </c>
      <c r="M395" s="141">
        <v>0</v>
      </c>
      <c r="N395" s="141">
        <v>0</v>
      </c>
      <c r="O395" s="141">
        <v>0</v>
      </c>
      <c r="P395" s="141">
        <v>0</v>
      </c>
    </row>
    <row r="396" spans="1:16" ht="12.75">
      <c r="A396" s="141">
        <v>10</v>
      </c>
      <c r="B396" s="141">
        <v>1999</v>
      </c>
      <c r="C396" s="141" t="s">
        <v>458</v>
      </c>
      <c r="D396" s="141">
        <v>0</v>
      </c>
      <c r="E396" s="141">
        <v>0</v>
      </c>
      <c r="F396" s="141">
        <v>0</v>
      </c>
      <c r="G396" s="141">
        <v>0</v>
      </c>
      <c r="H396" s="141">
        <v>0</v>
      </c>
      <c r="I396" s="141">
        <v>0</v>
      </c>
      <c r="J396" s="141">
        <v>0</v>
      </c>
      <c r="K396" s="141">
        <v>0</v>
      </c>
      <c r="L396" s="141">
        <v>0</v>
      </c>
      <c r="M396" s="141">
        <v>0</v>
      </c>
      <c r="N396" s="141">
        <v>0</v>
      </c>
      <c r="O396" s="141">
        <v>0</v>
      </c>
      <c r="P396" s="141">
        <v>0</v>
      </c>
    </row>
    <row r="397" spans="1:16" ht="12.75">
      <c r="A397" s="141">
        <v>10</v>
      </c>
      <c r="B397" s="141">
        <v>1999</v>
      </c>
      <c r="C397" s="141" t="s">
        <v>459</v>
      </c>
      <c r="D397" s="141">
        <v>0</v>
      </c>
      <c r="E397" s="141">
        <v>0</v>
      </c>
      <c r="F397" s="141">
        <v>0</v>
      </c>
      <c r="G397" s="141">
        <v>0</v>
      </c>
      <c r="H397" s="141">
        <v>0</v>
      </c>
      <c r="I397" s="141">
        <v>0</v>
      </c>
      <c r="J397" s="141">
        <v>0</v>
      </c>
      <c r="K397" s="141">
        <v>0</v>
      </c>
      <c r="L397" s="141">
        <v>0</v>
      </c>
      <c r="M397" s="141">
        <v>0</v>
      </c>
      <c r="N397" s="141">
        <v>0</v>
      </c>
      <c r="O397" s="141">
        <v>0</v>
      </c>
      <c r="P397" s="141">
        <v>0</v>
      </c>
    </row>
    <row r="398" spans="1:16" ht="12.75">
      <c r="A398" s="141">
        <v>11</v>
      </c>
      <c r="B398" s="141">
        <v>1999</v>
      </c>
      <c r="C398" s="141" t="s">
        <v>460</v>
      </c>
      <c r="D398" s="141">
        <v>0</v>
      </c>
      <c r="E398" s="141">
        <v>0</v>
      </c>
      <c r="F398" s="141">
        <v>0</v>
      </c>
      <c r="G398" s="141">
        <v>0</v>
      </c>
      <c r="H398" s="141">
        <v>0</v>
      </c>
      <c r="I398" s="141">
        <v>0</v>
      </c>
      <c r="J398" s="141">
        <v>0</v>
      </c>
      <c r="K398" s="141">
        <v>0</v>
      </c>
      <c r="L398" s="141">
        <v>0</v>
      </c>
      <c r="M398" s="141">
        <v>0</v>
      </c>
      <c r="N398" s="141">
        <v>0</v>
      </c>
      <c r="O398" s="141">
        <v>0</v>
      </c>
      <c r="P398" s="141">
        <v>0</v>
      </c>
    </row>
    <row r="399" spans="1:16" ht="12.75">
      <c r="A399" s="141">
        <v>10</v>
      </c>
      <c r="B399" s="141">
        <v>1999</v>
      </c>
      <c r="C399" s="141" t="s">
        <v>461</v>
      </c>
      <c r="D399" s="141">
        <v>0</v>
      </c>
      <c r="E399" s="141">
        <v>0</v>
      </c>
      <c r="F399" s="141">
        <v>0</v>
      </c>
      <c r="G399" s="141">
        <v>0</v>
      </c>
      <c r="H399" s="141">
        <v>0</v>
      </c>
      <c r="I399" s="141">
        <v>0</v>
      </c>
      <c r="J399" s="141">
        <v>0</v>
      </c>
      <c r="K399" s="141">
        <v>0</v>
      </c>
      <c r="L399" s="141">
        <v>0</v>
      </c>
      <c r="M399" s="141">
        <v>0</v>
      </c>
      <c r="N399" s="141">
        <v>0</v>
      </c>
      <c r="O399" s="141">
        <v>0</v>
      </c>
      <c r="P399" s="141">
        <v>0</v>
      </c>
    </row>
    <row r="400" spans="1:16" ht="12.75">
      <c r="A400" s="141">
        <v>12</v>
      </c>
      <c r="B400" s="141">
        <v>1999</v>
      </c>
      <c r="C400" s="141" t="s">
        <v>462</v>
      </c>
      <c r="D400" s="141">
        <v>0</v>
      </c>
      <c r="E400" s="141">
        <v>0</v>
      </c>
      <c r="F400" s="141">
        <v>0</v>
      </c>
      <c r="G400" s="141">
        <v>0</v>
      </c>
      <c r="H400" s="141">
        <v>0</v>
      </c>
      <c r="I400" s="141">
        <v>0</v>
      </c>
      <c r="J400" s="141">
        <v>0</v>
      </c>
      <c r="K400" s="141">
        <v>0</v>
      </c>
      <c r="L400" s="141">
        <v>0</v>
      </c>
      <c r="M400" s="141">
        <v>0</v>
      </c>
      <c r="N400" s="141">
        <v>0</v>
      </c>
      <c r="O400" s="141">
        <v>0</v>
      </c>
      <c r="P400" s="141">
        <v>0</v>
      </c>
    </row>
    <row r="401" spans="1:16" ht="12.75">
      <c r="A401" s="141">
        <v>10</v>
      </c>
      <c r="B401" s="141">
        <v>1999</v>
      </c>
      <c r="C401" s="141" t="s">
        <v>463</v>
      </c>
      <c r="D401" s="141">
        <v>0</v>
      </c>
      <c r="E401" s="141">
        <v>0</v>
      </c>
      <c r="F401" s="141">
        <v>0</v>
      </c>
      <c r="G401" s="141">
        <v>0</v>
      </c>
      <c r="H401" s="141">
        <v>0</v>
      </c>
      <c r="I401" s="141">
        <v>0</v>
      </c>
      <c r="J401" s="141">
        <v>0</v>
      </c>
      <c r="K401" s="141">
        <v>0</v>
      </c>
      <c r="L401" s="141">
        <v>0</v>
      </c>
      <c r="M401" s="141">
        <v>0</v>
      </c>
      <c r="N401" s="141">
        <v>0</v>
      </c>
      <c r="O401" s="141">
        <v>0</v>
      </c>
      <c r="P401" s="141">
        <v>0</v>
      </c>
    </row>
    <row r="402" spans="1:16" ht="12.75">
      <c r="A402" s="141">
        <v>10</v>
      </c>
      <c r="B402" s="141">
        <v>1999</v>
      </c>
      <c r="C402" s="141" t="s">
        <v>464</v>
      </c>
      <c r="D402" s="141">
        <v>0</v>
      </c>
      <c r="E402" s="141">
        <v>0</v>
      </c>
      <c r="F402" s="141">
        <v>0</v>
      </c>
      <c r="G402" s="141">
        <v>0</v>
      </c>
      <c r="H402" s="141">
        <v>0</v>
      </c>
      <c r="I402" s="141">
        <v>0</v>
      </c>
      <c r="J402" s="141">
        <v>0</v>
      </c>
      <c r="K402" s="141">
        <v>0</v>
      </c>
      <c r="L402" s="141">
        <v>0</v>
      </c>
      <c r="M402" s="141">
        <v>0</v>
      </c>
      <c r="N402" s="141">
        <v>0</v>
      </c>
      <c r="O402" s="141">
        <v>0</v>
      </c>
      <c r="P402" s="141">
        <v>0</v>
      </c>
    </row>
    <row r="403" spans="1:16" ht="12.75">
      <c r="A403" s="141">
        <v>10</v>
      </c>
      <c r="B403" s="141">
        <v>1999</v>
      </c>
      <c r="C403" s="141" t="s">
        <v>465</v>
      </c>
      <c r="D403" s="141">
        <v>0</v>
      </c>
      <c r="E403" s="141">
        <v>0</v>
      </c>
      <c r="F403" s="141">
        <v>0</v>
      </c>
      <c r="G403" s="141">
        <v>0</v>
      </c>
      <c r="H403" s="141">
        <v>0</v>
      </c>
      <c r="I403" s="141">
        <v>0</v>
      </c>
      <c r="J403" s="141">
        <v>0</v>
      </c>
      <c r="K403" s="141">
        <v>0</v>
      </c>
      <c r="L403" s="141">
        <v>0</v>
      </c>
      <c r="M403" s="141">
        <v>0</v>
      </c>
      <c r="N403" s="141">
        <v>0</v>
      </c>
      <c r="O403" s="141">
        <v>0</v>
      </c>
      <c r="P403" s="141">
        <v>0</v>
      </c>
    </row>
    <row r="404" spans="1:16" ht="12.75">
      <c r="A404" s="141">
        <v>10</v>
      </c>
      <c r="B404" s="141">
        <v>1999</v>
      </c>
      <c r="C404" s="141" t="s">
        <v>466</v>
      </c>
      <c r="D404" s="141">
        <v>0</v>
      </c>
      <c r="E404" s="141">
        <v>0</v>
      </c>
      <c r="F404" s="141">
        <v>0</v>
      </c>
      <c r="G404" s="141">
        <v>0</v>
      </c>
      <c r="H404" s="141">
        <v>0</v>
      </c>
      <c r="I404" s="141">
        <v>0</v>
      </c>
      <c r="J404" s="141">
        <v>0</v>
      </c>
      <c r="K404" s="141">
        <v>0</v>
      </c>
      <c r="L404" s="141">
        <v>0</v>
      </c>
      <c r="M404" s="141">
        <v>0</v>
      </c>
      <c r="N404" s="141">
        <v>0</v>
      </c>
      <c r="O404" s="141">
        <v>0</v>
      </c>
      <c r="P404" s="141">
        <v>0</v>
      </c>
    </row>
    <row r="405" spans="1:16" ht="12.75">
      <c r="A405" s="141">
        <v>10</v>
      </c>
      <c r="B405" s="141">
        <v>1999</v>
      </c>
      <c r="C405" s="141" t="s">
        <v>467</v>
      </c>
      <c r="D405" s="141">
        <v>0</v>
      </c>
      <c r="E405" s="141">
        <v>0</v>
      </c>
      <c r="F405" s="141">
        <v>0</v>
      </c>
      <c r="G405" s="141">
        <v>0</v>
      </c>
      <c r="H405" s="141">
        <v>0</v>
      </c>
      <c r="I405" s="141">
        <v>0</v>
      </c>
      <c r="J405" s="141">
        <v>0</v>
      </c>
      <c r="K405" s="141">
        <v>0</v>
      </c>
      <c r="L405" s="141">
        <v>0</v>
      </c>
      <c r="M405" s="141">
        <v>0</v>
      </c>
      <c r="N405" s="141">
        <v>0</v>
      </c>
      <c r="O405" s="141">
        <v>0</v>
      </c>
      <c r="P405" s="141">
        <v>0</v>
      </c>
    </row>
    <row r="406" spans="1:16" ht="12.75">
      <c r="A406" s="141">
        <v>10</v>
      </c>
      <c r="B406" s="141">
        <v>1999</v>
      </c>
      <c r="C406" s="141" t="s">
        <v>468</v>
      </c>
      <c r="D406" s="141">
        <v>0</v>
      </c>
      <c r="E406" s="141">
        <v>0</v>
      </c>
      <c r="F406" s="141">
        <v>0</v>
      </c>
      <c r="G406" s="141">
        <v>0</v>
      </c>
      <c r="H406" s="141">
        <v>0</v>
      </c>
      <c r="I406" s="141">
        <v>0</v>
      </c>
      <c r="J406" s="141">
        <v>0</v>
      </c>
      <c r="K406" s="141">
        <v>0</v>
      </c>
      <c r="L406" s="141">
        <v>0</v>
      </c>
      <c r="M406" s="141">
        <v>0</v>
      </c>
      <c r="N406" s="141">
        <v>0</v>
      </c>
      <c r="O406" s="141">
        <v>0</v>
      </c>
      <c r="P406" s="141">
        <v>0</v>
      </c>
    </row>
    <row r="407" spans="1:16" ht="12.75">
      <c r="A407" s="141">
        <v>10</v>
      </c>
      <c r="B407" s="141">
        <v>1999</v>
      </c>
      <c r="C407" s="141" t="s">
        <v>469</v>
      </c>
      <c r="D407" s="141">
        <v>0</v>
      </c>
      <c r="E407" s="141">
        <v>0</v>
      </c>
      <c r="F407" s="141">
        <v>0</v>
      </c>
      <c r="G407" s="141">
        <v>0</v>
      </c>
      <c r="H407" s="141">
        <v>0</v>
      </c>
      <c r="I407" s="141">
        <v>0</v>
      </c>
      <c r="J407" s="141">
        <v>0</v>
      </c>
      <c r="K407" s="141">
        <v>0</v>
      </c>
      <c r="L407" s="141">
        <v>0</v>
      </c>
      <c r="M407" s="141">
        <v>0</v>
      </c>
      <c r="N407" s="141">
        <v>0</v>
      </c>
      <c r="O407" s="141">
        <v>0</v>
      </c>
      <c r="P407" s="141">
        <v>0</v>
      </c>
    </row>
    <row r="408" spans="1:16" ht="12.75">
      <c r="A408" s="141">
        <v>10</v>
      </c>
      <c r="B408" s="141">
        <v>1999</v>
      </c>
      <c r="C408" s="141" t="s">
        <v>470</v>
      </c>
      <c r="D408" s="141">
        <v>0</v>
      </c>
      <c r="E408" s="141">
        <v>0</v>
      </c>
      <c r="F408" s="141">
        <v>0</v>
      </c>
      <c r="G408" s="141">
        <v>0</v>
      </c>
      <c r="H408" s="141">
        <v>0</v>
      </c>
      <c r="I408" s="141">
        <v>0</v>
      </c>
      <c r="J408" s="141">
        <v>0</v>
      </c>
      <c r="K408" s="141">
        <v>0</v>
      </c>
      <c r="L408" s="141">
        <v>0</v>
      </c>
      <c r="M408" s="141">
        <v>0</v>
      </c>
      <c r="N408" s="141">
        <v>0</v>
      </c>
      <c r="O408" s="141">
        <v>0</v>
      </c>
      <c r="P408" s="141">
        <v>0</v>
      </c>
    </row>
    <row r="409" spans="1:16" ht="12.75">
      <c r="A409" s="141">
        <v>10</v>
      </c>
      <c r="B409" s="141">
        <v>1999</v>
      </c>
      <c r="C409" s="141" t="s">
        <v>471</v>
      </c>
      <c r="D409" s="141">
        <v>0</v>
      </c>
      <c r="E409" s="141">
        <v>0</v>
      </c>
      <c r="F409" s="141">
        <v>0</v>
      </c>
      <c r="G409" s="141">
        <v>0</v>
      </c>
      <c r="H409" s="141">
        <v>0</v>
      </c>
      <c r="I409" s="141">
        <v>0</v>
      </c>
      <c r="J409" s="141">
        <v>0</v>
      </c>
      <c r="K409" s="141">
        <v>0</v>
      </c>
      <c r="L409" s="141">
        <v>0</v>
      </c>
      <c r="M409" s="141">
        <v>0</v>
      </c>
      <c r="N409" s="141">
        <v>0</v>
      </c>
      <c r="O409" s="141">
        <v>0</v>
      </c>
      <c r="P409" s="141">
        <v>0</v>
      </c>
    </row>
    <row r="410" spans="1:16" ht="12.75">
      <c r="A410" s="141">
        <v>10</v>
      </c>
      <c r="B410" s="141">
        <v>1999</v>
      </c>
      <c r="C410" s="141" t="s">
        <v>472</v>
      </c>
      <c r="D410" s="141">
        <v>0</v>
      </c>
      <c r="E410" s="141">
        <v>0</v>
      </c>
      <c r="F410" s="141">
        <v>0</v>
      </c>
      <c r="G410" s="141">
        <v>0</v>
      </c>
      <c r="H410" s="141">
        <v>0</v>
      </c>
      <c r="I410" s="141">
        <v>0</v>
      </c>
      <c r="J410" s="141">
        <v>0</v>
      </c>
      <c r="K410" s="141">
        <v>0</v>
      </c>
      <c r="L410" s="141">
        <v>0</v>
      </c>
      <c r="M410" s="141">
        <v>0</v>
      </c>
      <c r="N410" s="141">
        <v>0</v>
      </c>
      <c r="O410" s="141">
        <v>0</v>
      </c>
      <c r="P410" s="141">
        <v>0</v>
      </c>
    </row>
    <row r="411" spans="1:16" ht="12.75">
      <c r="A411" s="141">
        <v>10</v>
      </c>
      <c r="B411" s="141">
        <v>1999</v>
      </c>
      <c r="C411" s="141" t="s">
        <v>473</v>
      </c>
      <c r="D411" s="141">
        <v>0</v>
      </c>
      <c r="E411" s="141">
        <v>0</v>
      </c>
      <c r="F411" s="141">
        <v>0</v>
      </c>
      <c r="G411" s="141">
        <v>0</v>
      </c>
      <c r="H411" s="141">
        <v>0</v>
      </c>
      <c r="I411" s="141">
        <v>0</v>
      </c>
      <c r="J411" s="141">
        <v>0</v>
      </c>
      <c r="K411" s="141">
        <v>0</v>
      </c>
      <c r="L411" s="141">
        <v>0</v>
      </c>
      <c r="M411" s="141">
        <v>0</v>
      </c>
      <c r="N411" s="141">
        <v>0</v>
      </c>
      <c r="O411" s="141">
        <v>0</v>
      </c>
      <c r="P411" s="141">
        <v>0</v>
      </c>
    </row>
    <row r="412" spans="1:16" ht="12.75">
      <c r="A412" s="141">
        <v>10</v>
      </c>
      <c r="B412" s="141">
        <v>1999</v>
      </c>
      <c r="C412" s="141" t="s">
        <v>474</v>
      </c>
      <c r="D412" s="141">
        <v>0</v>
      </c>
      <c r="E412" s="141">
        <v>0</v>
      </c>
      <c r="F412" s="141">
        <v>0</v>
      </c>
      <c r="G412" s="141">
        <v>0</v>
      </c>
      <c r="H412" s="141">
        <v>0</v>
      </c>
      <c r="I412" s="141">
        <v>0</v>
      </c>
      <c r="J412" s="141">
        <v>0</v>
      </c>
      <c r="K412" s="141">
        <v>0</v>
      </c>
      <c r="L412" s="141">
        <v>0</v>
      </c>
      <c r="M412" s="141">
        <v>0</v>
      </c>
      <c r="N412" s="141">
        <v>0</v>
      </c>
      <c r="O412" s="141">
        <v>0</v>
      </c>
      <c r="P412" s="141">
        <v>0</v>
      </c>
    </row>
    <row r="413" spans="1:16" ht="12.75">
      <c r="A413" s="141">
        <v>10</v>
      </c>
      <c r="B413" s="141">
        <v>1999</v>
      </c>
      <c r="C413" s="141" t="s">
        <v>475</v>
      </c>
      <c r="D413" s="141">
        <v>0</v>
      </c>
      <c r="E413" s="141">
        <v>0</v>
      </c>
      <c r="F413" s="141">
        <v>0</v>
      </c>
      <c r="G413" s="141">
        <v>0</v>
      </c>
      <c r="H413" s="141">
        <v>0</v>
      </c>
      <c r="I413" s="141">
        <v>0</v>
      </c>
      <c r="J413" s="141">
        <v>0</v>
      </c>
      <c r="K413" s="141">
        <v>0</v>
      </c>
      <c r="L413" s="141">
        <v>0</v>
      </c>
      <c r="M413" s="141">
        <v>0</v>
      </c>
      <c r="N413" s="141">
        <v>0</v>
      </c>
      <c r="O413" s="141">
        <v>0</v>
      </c>
      <c r="P413" s="141">
        <v>0</v>
      </c>
    </row>
    <row r="414" spans="1:16" ht="12.75">
      <c r="A414" s="141">
        <v>12</v>
      </c>
      <c r="B414" s="141">
        <v>1999</v>
      </c>
      <c r="C414" s="141" t="s">
        <v>476</v>
      </c>
      <c r="D414" s="141">
        <v>0</v>
      </c>
      <c r="E414" s="141">
        <v>0</v>
      </c>
      <c r="F414" s="141">
        <v>0</v>
      </c>
      <c r="G414" s="141">
        <v>0</v>
      </c>
      <c r="H414" s="141">
        <v>0</v>
      </c>
      <c r="I414" s="141">
        <v>0</v>
      </c>
      <c r="J414" s="141">
        <v>0</v>
      </c>
      <c r="K414" s="141">
        <v>0</v>
      </c>
      <c r="L414" s="141">
        <v>0</v>
      </c>
      <c r="M414" s="141">
        <v>0</v>
      </c>
      <c r="N414" s="141">
        <v>0</v>
      </c>
      <c r="O414" s="141">
        <v>0</v>
      </c>
      <c r="P414" s="141">
        <v>0</v>
      </c>
    </row>
    <row r="415" spans="1:16" ht="12.75">
      <c r="A415" s="141">
        <v>10</v>
      </c>
      <c r="B415" s="141">
        <v>1999</v>
      </c>
      <c r="C415" s="141" t="s">
        <v>477</v>
      </c>
      <c r="D415" s="141">
        <v>0</v>
      </c>
      <c r="E415" s="141">
        <v>0</v>
      </c>
      <c r="F415" s="141">
        <v>0</v>
      </c>
      <c r="G415" s="141">
        <v>0</v>
      </c>
      <c r="H415" s="141">
        <v>0</v>
      </c>
      <c r="I415" s="141">
        <v>0</v>
      </c>
      <c r="J415" s="141">
        <v>0</v>
      </c>
      <c r="K415" s="141">
        <v>0</v>
      </c>
      <c r="L415" s="141">
        <v>0</v>
      </c>
      <c r="M415" s="141">
        <v>0</v>
      </c>
      <c r="N415" s="141">
        <v>0</v>
      </c>
      <c r="O415" s="141">
        <v>0</v>
      </c>
      <c r="P415" s="141">
        <v>0</v>
      </c>
    </row>
    <row r="416" spans="1:16" ht="12.75">
      <c r="A416" s="141">
        <v>10</v>
      </c>
      <c r="B416" s="141">
        <v>1999</v>
      </c>
      <c r="C416" s="141" t="s">
        <v>478</v>
      </c>
      <c r="D416" s="141">
        <v>0</v>
      </c>
      <c r="E416" s="141">
        <v>0</v>
      </c>
      <c r="F416" s="141">
        <v>0</v>
      </c>
      <c r="G416" s="141">
        <v>0</v>
      </c>
      <c r="H416" s="141">
        <v>0</v>
      </c>
      <c r="I416" s="141">
        <v>0</v>
      </c>
      <c r="J416" s="141">
        <v>0</v>
      </c>
      <c r="K416" s="141">
        <v>0</v>
      </c>
      <c r="L416" s="141">
        <v>0</v>
      </c>
      <c r="M416" s="141">
        <v>0</v>
      </c>
      <c r="N416" s="141">
        <v>0</v>
      </c>
      <c r="O416" s="141">
        <v>0</v>
      </c>
      <c r="P416" s="141">
        <v>0</v>
      </c>
    </row>
    <row r="417" spans="1:16" ht="12.75">
      <c r="A417" s="141">
        <v>10</v>
      </c>
      <c r="B417" s="141">
        <v>1999</v>
      </c>
      <c r="C417" s="141" t="s">
        <v>479</v>
      </c>
      <c r="D417" s="141">
        <v>0</v>
      </c>
      <c r="E417" s="141">
        <v>0</v>
      </c>
      <c r="F417" s="141">
        <v>0</v>
      </c>
      <c r="G417" s="141">
        <v>0</v>
      </c>
      <c r="H417" s="141">
        <v>0</v>
      </c>
      <c r="I417" s="141">
        <v>0</v>
      </c>
      <c r="J417" s="141">
        <v>0</v>
      </c>
      <c r="K417" s="141">
        <v>0</v>
      </c>
      <c r="L417" s="141">
        <v>0</v>
      </c>
      <c r="M417" s="141">
        <v>0</v>
      </c>
      <c r="N417" s="141">
        <v>0</v>
      </c>
      <c r="O417" s="141">
        <v>0</v>
      </c>
      <c r="P417" s="141">
        <v>0</v>
      </c>
    </row>
    <row r="418" spans="1:16" ht="12.75">
      <c r="A418" s="141">
        <v>10</v>
      </c>
      <c r="B418" s="141">
        <v>1999</v>
      </c>
      <c r="C418" s="141" t="s">
        <v>480</v>
      </c>
      <c r="D418" s="141">
        <v>0</v>
      </c>
      <c r="E418" s="141">
        <v>0</v>
      </c>
      <c r="F418" s="141">
        <v>0</v>
      </c>
      <c r="G418" s="141">
        <v>0</v>
      </c>
      <c r="H418" s="141">
        <v>0</v>
      </c>
      <c r="I418" s="141">
        <v>0</v>
      </c>
      <c r="J418" s="141">
        <v>0</v>
      </c>
      <c r="K418" s="141">
        <v>0</v>
      </c>
      <c r="L418" s="141">
        <v>0</v>
      </c>
      <c r="M418" s="141">
        <v>0</v>
      </c>
      <c r="N418" s="141">
        <v>0</v>
      </c>
      <c r="O418" s="141">
        <v>0</v>
      </c>
      <c r="P418" s="141">
        <v>0</v>
      </c>
    </row>
    <row r="419" spans="1:16" ht="12.75">
      <c r="A419" s="141">
        <v>10</v>
      </c>
      <c r="B419" s="141">
        <v>1999</v>
      </c>
      <c r="C419" s="141" t="s">
        <v>481</v>
      </c>
      <c r="D419" s="141">
        <v>0</v>
      </c>
      <c r="E419" s="141">
        <v>0</v>
      </c>
      <c r="F419" s="141">
        <v>0</v>
      </c>
      <c r="G419" s="141">
        <v>0</v>
      </c>
      <c r="H419" s="141">
        <v>0</v>
      </c>
      <c r="I419" s="141">
        <v>0</v>
      </c>
      <c r="J419" s="141">
        <v>0</v>
      </c>
      <c r="K419" s="141">
        <v>0</v>
      </c>
      <c r="L419" s="141">
        <v>0</v>
      </c>
      <c r="M419" s="141">
        <v>0</v>
      </c>
      <c r="N419" s="141">
        <v>0</v>
      </c>
      <c r="O419" s="141">
        <v>0</v>
      </c>
      <c r="P419" s="141">
        <v>0</v>
      </c>
    </row>
    <row r="420" spans="1:16" ht="12.75">
      <c r="A420" s="141">
        <v>10</v>
      </c>
      <c r="B420" s="141">
        <v>1999</v>
      </c>
      <c r="C420" s="141" t="s">
        <v>482</v>
      </c>
      <c r="D420" s="141">
        <v>0</v>
      </c>
      <c r="E420" s="141">
        <v>0</v>
      </c>
      <c r="F420" s="141">
        <v>0</v>
      </c>
      <c r="G420" s="141">
        <v>0</v>
      </c>
      <c r="H420" s="141">
        <v>0</v>
      </c>
      <c r="I420" s="141">
        <v>0</v>
      </c>
      <c r="J420" s="141">
        <v>0</v>
      </c>
      <c r="K420" s="141">
        <v>0</v>
      </c>
      <c r="L420" s="141">
        <v>0</v>
      </c>
      <c r="M420" s="141">
        <v>0</v>
      </c>
      <c r="N420" s="141">
        <v>0</v>
      </c>
      <c r="O420" s="141">
        <v>0</v>
      </c>
      <c r="P420" s="141">
        <v>0</v>
      </c>
    </row>
    <row r="421" spans="1:16" ht="12.75">
      <c r="A421" s="141">
        <v>10</v>
      </c>
      <c r="B421" s="141">
        <v>1999</v>
      </c>
      <c r="C421" s="141" t="s">
        <v>483</v>
      </c>
      <c r="D421" s="141">
        <v>0</v>
      </c>
      <c r="E421" s="141">
        <v>0</v>
      </c>
      <c r="F421" s="141">
        <v>0</v>
      </c>
      <c r="G421" s="141">
        <v>0</v>
      </c>
      <c r="H421" s="141">
        <v>0</v>
      </c>
      <c r="I421" s="141">
        <v>0</v>
      </c>
      <c r="J421" s="141">
        <v>0</v>
      </c>
      <c r="K421" s="141">
        <v>0</v>
      </c>
      <c r="L421" s="141">
        <v>0</v>
      </c>
      <c r="M421" s="141">
        <v>0</v>
      </c>
      <c r="N421" s="141">
        <v>0</v>
      </c>
      <c r="O421" s="141">
        <v>0</v>
      </c>
      <c r="P421" s="141">
        <v>0</v>
      </c>
    </row>
    <row r="422" spans="1:16" ht="12.75">
      <c r="A422" s="141">
        <v>10</v>
      </c>
      <c r="B422" s="141">
        <v>1999</v>
      </c>
      <c r="C422" s="141" t="s">
        <v>484</v>
      </c>
      <c r="D422" s="141">
        <v>0</v>
      </c>
      <c r="E422" s="141">
        <v>0</v>
      </c>
      <c r="F422" s="141">
        <v>0</v>
      </c>
      <c r="G422" s="141">
        <v>0</v>
      </c>
      <c r="H422" s="141">
        <v>0</v>
      </c>
      <c r="I422" s="141">
        <v>0</v>
      </c>
      <c r="J422" s="141">
        <v>0</v>
      </c>
      <c r="K422" s="141">
        <v>0</v>
      </c>
      <c r="L422" s="141">
        <v>0</v>
      </c>
      <c r="M422" s="141">
        <v>0</v>
      </c>
      <c r="N422" s="141">
        <v>0</v>
      </c>
      <c r="O422" s="141">
        <v>0</v>
      </c>
      <c r="P422" s="141">
        <v>0</v>
      </c>
    </row>
    <row r="423" spans="1:16" ht="12.75">
      <c r="A423" s="141">
        <v>10</v>
      </c>
      <c r="B423" s="141">
        <v>1999</v>
      </c>
      <c r="C423" s="141" t="s">
        <v>485</v>
      </c>
      <c r="D423" s="141">
        <v>0</v>
      </c>
      <c r="E423" s="141">
        <v>0</v>
      </c>
      <c r="F423" s="141">
        <v>0</v>
      </c>
      <c r="G423" s="141">
        <v>0</v>
      </c>
      <c r="H423" s="141">
        <v>0</v>
      </c>
      <c r="I423" s="141">
        <v>0</v>
      </c>
      <c r="J423" s="141">
        <v>0</v>
      </c>
      <c r="K423" s="141">
        <v>0</v>
      </c>
      <c r="L423" s="141">
        <v>0</v>
      </c>
      <c r="M423" s="141">
        <v>0</v>
      </c>
      <c r="N423" s="141">
        <v>0</v>
      </c>
      <c r="O423" s="141">
        <v>0</v>
      </c>
      <c r="P423" s="141">
        <v>0</v>
      </c>
    </row>
    <row r="424" spans="1:16" ht="12.75">
      <c r="A424" s="141">
        <v>10</v>
      </c>
      <c r="B424" s="141">
        <v>1999</v>
      </c>
      <c r="C424" s="141" t="s">
        <v>486</v>
      </c>
      <c r="D424" s="141">
        <v>0</v>
      </c>
      <c r="E424" s="141">
        <v>0</v>
      </c>
      <c r="F424" s="141">
        <v>0</v>
      </c>
      <c r="G424" s="141">
        <v>0</v>
      </c>
      <c r="H424" s="141">
        <v>0</v>
      </c>
      <c r="I424" s="141">
        <v>0</v>
      </c>
      <c r="J424" s="141">
        <v>0</v>
      </c>
      <c r="K424" s="141">
        <v>0</v>
      </c>
      <c r="L424" s="141">
        <v>0</v>
      </c>
      <c r="M424" s="141">
        <v>0</v>
      </c>
      <c r="N424" s="141">
        <v>0</v>
      </c>
      <c r="O424" s="141">
        <v>0</v>
      </c>
      <c r="P424" s="141">
        <v>0</v>
      </c>
    </row>
    <row r="425" spans="1:16" ht="12.75">
      <c r="A425" s="141">
        <v>10</v>
      </c>
      <c r="B425" s="141">
        <v>1999</v>
      </c>
      <c r="C425" s="141" t="s">
        <v>487</v>
      </c>
      <c r="D425" s="141">
        <v>0</v>
      </c>
      <c r="E425" s="141">
        <v>0</v>
      </c>
      <c r="F425" s="141">
        <v>0</v>
      </c>
      <c r="G425" s="141">
        <v>0</v>
      </c>
      <c r="H425" s="141">
        <v>0</v>
      </c>
      <c r="I425" s="141">
        <v>0</v>
      </c>
      <c r="J425" s="141">
        <v>0</v>
      </c>
      <c r="K425" s="141">
        <v>0</v>
      </c>
      <c r="L425" s="141">
        <v>0</v>
      </c>
      <c r="M425" s="141">
        <v>0</v>
      </c>
      <c r="N425" s="141">
        <v>0</v>
      </c>
      <c r="O425" s="141">
        <v>0</v>
      </c>
      <c r="P425" s="141">
        <v>0</v>
      </c>
    </row>
    <row r="426" spans="1:16" ht="12.75">
      <c r="A426" s="141">
        <v>10</v>
      </c>
      <c r="B426" s="141">
        <v>1999</v>
      </c>
      <c r="C426" s="141" t="s">
        <v>488</v>
      </c>
      <c r="D426" s="141">
        <v>0</v>
      </c>
      <c r="E426" s="141">
        <v>0</v>
      </c>
      <c r="F426" s="141">
        <v>0</v>
      </c>
      <c r="G426" s="141">
        <v>0</v>
      </c>
      <c r="H426" s="141">
        <v>0</v>
      </c>
      <c r="I426" s="141">
        <v>0</v>
      </c>
      <c r="J426" s="141">
        <v>0</v>
      </c>
      <c r="K426" s="141">
        <v>0</v>
      </c>
      <c r="L426" s="141">
        <v>0</v>
      </c>
      <c r="M426" s="141">
        <v>0</v>
      </c>
      <c r="N426" s="141">
        <v>0</v>
      </c>
      <c r="O426" s="141">
        <v>0</v>
      </c>
      <c r="P426" s="141">
        <v>0</v>
      </c>
    </row>
    <row r="427" spans="1:16" ht="12.75">
      <c r="A427" s="141">
        <v>10</v>
      </c>
      <c r="B427" s="141">
        <v>1999</v>
      </c>
      <c r="C427" s="141" t="s">
        <v>489</v>
      </c>
      <c r="D427" s="141">
        <v>0</v>
      </c>
      <c r="E427" s="141">
        <v>0</v>
      </c>
      <c r="F427" s="141">
        <v>0</v>
      </c>
      <c r="G427" s="141">
        <v>0</v>
      </c>
      <c r="H427" s="141">
        <v>0</v>
      </c>
      <c r="I427" s="141">
        <v>0</v>
      </c>
      <c r="J427" s="141">
        <v>0</v>
      </c>
      <c r="K427" s="141">
        <v>0</v>
      </c>
      <c r="L427" s="141">
        <v>0</v>
      </c>
      <c r="M427" s="141">
        <v>0</v>
      </c>
      <c r="N427" s="141">
        <v>0</v>
      </c>
      <c r="O427" s="141">
        <v>0</v>
      </c>
      <c r="P427" s="141">
        <v>0</v>
      </c>
    </row>
    <row r="428" spans="1:16" ht="12.75">
      <c r="A428" s="141">
        <v>10</v>
      </c>
      <c r="B428" s="141">
        <v>1999</v>
      </c>
      <c r="C428" s="141" t="s">
        <v>490</v>
      </c>
      <c r="D428" s="141">
        <v>0</v>
      </c>
      <c r="E428" s="141">
        <v>0</v>
      </c>
      <c r="F428" s="141">
        <v>0</v>
      </c>
      <c r="G428" s="141">
        <v>0</v>
      </c>
      <c r="H428" s="141">
        <v>0</v>
      </c>
      <c r="I428" s="141">
        <v>0</v>
      </c>
      <c r="J428" s="141">
        <v>0</v>
      </c>
      <c r="K428" s="141">
        <v>0</v>
      </c>
      <c r="L428" s="141">
        <v>0</v>
      </c>
      <c r="M428" s="141">
        <v>0</v>
      </c>
      <c r="N428" s="141">
        <v>0</v>
      </c>
      <c r="O428" s="141">
        <v>0</v>
      </c>
      <c r="P428" s="141">
        <v>0</v>
      </c>
    </row>
    <row r="429" spans="1:16" ht="12.75">
      <c r="A429" s="141">
        <v>10</v>
      </c>
      <c r="B429" s="141">
        <v>1999</v>
      </c>
      <c r="C429" s="141" t="s">
        <v>491</v>
      </c>
      <c r="D429" s="141">
        <v>0</v>
      </c>
      <c r="E429" s="141">
        <v>0</v>
      </c>
      <c r="F429" s="141">
        <v>0</v>
      </c>
      <c r="G429" s="141">
        <v>0</v>
      </c>
      <c r="H429" s="141">
        <v>0</v>
      </c>
      <c r="I429" s="141">
        <v>0</v>
      </c>
      <c r="J429" s="141">
        <v>0</v>
      </c>
      <c r="K429" s="141">
        <v>0</v>
      </c>
      <c r="L429" s="141">
        <v>0</v>
      </c>
      <c r="M429" s="141">
        <v>0</v>
      </c>
      <c r="N429" s="141">
        <v>0</v>
      </c>
      <c r="O429" s="141">
        <v>0</v>
      </c>
      <c r="P429" s="141">
        <v>0</v>
      </c>
    </row>
    <row r="430" spans="1:16" ht="12.75">
      <c r="A430" s="141">
        <v>10</v>
      </c>
      <c r="B430" s="141">
        <v>1999</v>
      </c>
      <c r="C430" s="141" t="s">
        <v>492</v>
      </c>
      <c r="D430" s="141">
        <v>0</v>
      </c>
      <c r="E430" s="141">
        <v>0</v>
      </c>
      <c r="F430" s="141">
        <v>0</v>
      </c>
      <c r="G430" s="141">
        <v>0</v>
      </c>
      <c r="H430" s="141">
        <v>0</v>
      </c>
      <c r="I430" s="141">
        <v>0</v>
      </c>
      <c r="J430" s="141">
        <v>0</v>
      </c>
      <c r="K430" s="141">
        <v>0</v>
      </c>
      <c r="L430" s="141">
        <v>0</v>
      </c>
      <c r="M430" s="141">
        <v>0</v>
      </c>
      <c r="N430" s="141">
        <v>0</v>
      </c>
      <c r="O430" s="141">
        <v>0</v>
      </c>
      <c r="P430" s="141">
        <v>0</v>
      </c>
    </row>
    <row r="431" spans="1:16" ht="12.75">
      <c r="A431" s="141">
        <v>10</v>
      </c>
      <c r="B431" s="141">
        <v>1999</v>
      </c>
      <c r="C431" s="141" t="s">
        <v>493</v>
      </c>
      <c r="D431" s="141">
        <v>0</v>
      </c>
      <c r="E431" s="141">
        <v>0</v>
      </c>
      <c r="F431" s="141">
        <v>0</v>
      </c>
      <c r="G431" s="141">
        <v>0</v>
      </c>
      <c r="H431" s="141">
        <v>0</v>
      </c>
      <c r="I431" s="141">
        <v>0</v>
      </c>
      <c r="J431" s="141">
        <v>0</v>
      </c>
      <c r="K431" s="141">
        <v>0</v>
      </c>
      <c r="L431" s="141">
        <v>0</v>
      </c>
      <c r="M431" s="141">
        <v>0</v>
      </c>
      <c r="N431" s="141">
        <v>0</v>
      </c>
      <c r="O431" s="141">
        <v>0</v>
      </c>
      <c r="P431" s="141">
        <v>0</v>
      </c>
    </row>
    <row r="432" spans="1:16" ht="12.75">
      <c r="A432" s="141">
        <v>10</v>
      </c>
      <c r="B432" s="141">
        <v>1999</v>
      </c>
      <c r="C432" s="141" t="s">
        <v>494</v>
      </c>
      <c r="D432" s="141">
        <v>0</v>
      </c>
      <c r="E432" s="141">
        <v>0</v>
      </c>
      <c r="F432" s="141">
        <v>0</v>
      </c>
      <c r="G432" s="141">
        <v>0</v>
      </c>
      <c r="H432" s="141">
        <v>0</v>
      </c>
      <c r="I432" s="141">
        <v>0</v>
      </c>
      <c r="J432" s="141">
        <v>0</v>
      </c>
      <c r="K432" s="141">
        <v>0</v>
      </c>
      <c r="L432" s="141">
        <v>0</v>
      </c>
      <c r="M432" s="141">
        <v>0</v>
      </c>
      <c r="N432" s="141">
        <v>0</v>
      </c>
      <c r="O432" s="141">
        <v>0</v>
      </c>
      <c r="P432" s="141">
        <v>0</v>
      </c>
    </row>
    <row r="433" spans="1:16" ht="12.75">
      <c r="A433" s="141">
        <v>10</v>
      </c>
      <c r="B433" s="141">
        <v>1999</v>
      </c>
      <c r="C433" s="141" t="s">
        <v>495</v>
      </c>
      <c r="D433" s="141">
        <v>0</v>
      </c>
      <c r="E433" s="141">
        <v>0</v>
      </c>
      <c r="F433" s="141">
        <v>0</v>
      </c>
      <c r="G433" s="141">
        <v>0</v>
      </c>
      <c r="H433" s="141">
        <v>0</v>
      </c>
      <c r="I433" s="141">
        <v>0</v>
      </c>
      <c r="J433" s="141">
        <v>0</v>
      </c>
      <c r="K433" s="141">
        <v>0</v>
      </c>
      <c r="L433" s="141">
        <v>0</v>
      </c>
      <c r="M433" s="141">
        <v>0</v>
      </c>
      <c r="N433" s="141">
        <v>0</v>
      </c>
      <c r="O433" s="141">
        <v>0</v>
      </c>
      <c r="P433" s="141">
        <v>0</v>
      </c>
    </row>
    <row r="434" spans="1:16" ht="12.75">
      <c r="A434" s="141">
        <v>10</v>
      </c>
      <c r="B434" s="141">
        <v>1999</v>
      </c>
      <c r="C434" s="141" t="s">
        <v>496</v>
      </c>
      <c r="D434" s="141">
        <v>0</v>
      </c>
      <c r="E434" s="141">
        <v>0</v>
      </c>
      <c r="F434" s="141">
        <v>0</v>
      </c>
      <c r="G434" s="141">
        <v>0</v>
      </c>
      <c r="H434" s="141">
        <v>0</v>
      </c>
      <c r="I434" s="141">
        <v>0</v>
      </c>
      <c r="J434" s="141">
        <v>0</v>
      </c>
      <c r="K434" s="141">
        <v>0</v>
      </c>
      <c r="L434" s="141">
        <v>0</v>
      </c>
      <c r="M434" s="141">
        <v>0</v>
      </c>
      <c r="N434" s="141">
        <v>0</v>
      </c>
      <c r="O434" s="141">
        <v>0</v>
      </c>
      <c r="P434" s="141">
        <v>0</v>
      </c>
    </row>
    <row r="435" spans="1:16" ht="12.75">
      <c r="A435" s="141">
        <v>10</v>
      </c>
      <c r="B435" s="141">
        <v>1999</v>
      </c>
      <c r="C435" s="141" t="s">
        <v>497</v>
      </c>
      <c r="D435" s="141">
        <v>0</v>
      </c>
      <c r="E435" s="141">
        <v>0</v>
      </c>
      <c r="F435" s="141">
        <v>0</v>
      </c>
      <c r="G435" s="141">
        <v>0</v>
      </c>
      <c r="H435" s="141">
        <v>0</v>
      </c>
      <c r="I435" s="141">
        <v>0</v>
      </c>
      <c r="J435" s="141">
        <v>0</v>
      </c>
      <c r="K435" s="141">
        <v>0</v>
      </c>
      <c r="L435" s="141">
        <v>0</v>
      </c>
      <c r="M435" s="141">
        <v>0</v>
      </c>
      <c r="N435" s="141">
        <v>0</v>
      </c>
      <c r="O435" s="141">
        <v>0</v>
      </c>
      <c r="P435" s="141">
        <v>0</v>
      </c>
    </row>
    <row r="436" spans="1:16" ht="12.75">
      <c r="A436" s="141">
        <v>10</v>
      </c>
      <c r="B436" s="141">
        <v>1999</v>
      </c>
      <c r="C436" s="141" t="s">
        <v>498</v>
      </c>
      <c r="D436" s="141">
        <v>0</v>
      </c>
      <c r="E436" s="141">
        <v>0</v>
      </c>
      <c r="F436" s="141">
        <v>0</v>
      </c>
      <c r="G436" s="141">
        <v>0</v>
      </c>
      <c r="H436" s="141">
        <v>0</v>
      </c>
      <c r="I436" s="141">
        <v>0</v>
      </c>
      <c r="J436" s="141">
        <v>0</v>
      </c>
      <c r="K436" s="141">
        <v>0</v>
      </c>
      <c r="L436" s="141">
        <v>0</v>
      </c>
      <c r="M436" s="141">
        <v>0</v>
      </c>
      <c r="N436" s="141">
        <v>0</v>
      </c>
      <c r="O436" s="141">
        <v>0</v>
      </c>
      <c r="P436" s="141">
        <v>0</v>
      </c>
    </row>
    <row r="437" spans="1:16" ht="12.75">
      <c r="A437" s="141">
        <v>10</v>
      </c>
      <c r="B437" s="141">
        <v>1999</v>
      </c>
      <c r="C437" s="141" t="s">
        <v>499</v>
      </c>
      <c r="D437" s="141">
        <v>0</v>
      </c>
      <c r="E437" s="141">
        <v>0</v>
      </c>
      <c r="F437" s="141">
        <v>0</v>
      </c>
      <c r="G437" s="141">
        <v>0</v>
      </c>
      <c r="H437" s="141">
        <v>0</v>
      </c>
      <c r="I437" s="141">
        <v>0</v>
      </c>
      <c r="J437" s="141">
        <v>0</v>
      </c>
      <c r="K437" s="141">
        <v>0</v>
      </c>
      <c r="L437" s="141">
        <v>0</v>
      </c>
      <c r="M437" s="141">
        <v>0</v>
      </c>
      <c r="N437" s="141">
        <v>0</v>
      </c>
      <c r="O437" s="141">
        <v>0</v>
      </c>
      <c r="P437" s="141">
        <v>0</v>
      </c>
    </row>
    <row r="438" spans="1:16" ht="12.75">
      <c r="A438" s="141">
        <v>10</v>
      </c>
      <c r="B438" s="141">
        <v>1999</v>
      </c>
      <c r="C438" s="141" t="s">
        <v>402</v>
      </c>
      <c r="D438" s="141">
        <v>0</v>
      </c>
      <c r="E438" s="141">
        <v>0</v>
      </c>
      <c r="F438" s="141">
        <v>0</v>
      </c>
      <c r="G438" s="141">
        <v>0</v>
      </c>
      <c r="H438" s="141">
        <v>0</v>
      </c>
      <c r="I438" s="141">
        <v>0</v>
      </c>
      <c r="J438" s="141">
        <v>0</v>
      </c>
      <c r="K438" s="141">
        <v>0</v>
      </c>
      <c r="L438" s="141">
        <v>0</v>
      </c>
      <c r="M438" s="141">
        <v>0</v>
      </c>
      <c r="N438" s="141">
        <v>0</v>
      </c>
      <c r="O438" s="141">
        <v>0</v>
      </c>
      <c r="P438" s="141">
        <v>0</v>
      </c>
    </row>
    <row r="439" spans="1:16" ht="12.75">
      <c r="A439" s="141">
        <v>10</v>
      </c>
      <c r="B439" s="141">
        <v>1999</v>
      </c>
      <c r="C439" s="141" t="s">
        <v>403</v>
      </c>
      <c r="D439" s="141">
        <v>0</v>
      </c>
      <c r="E439" s="141">
        <v>0</v>
      </c>
      <c r="F439" s="141">
        <v>0</v>
      </c>
      <c r="G439" s="141">
        <v>0</v>
      </c>
      <c r="H439" s="141">
        <v>0</v>
      </c>
      <c r="I439" s="141">
        <v>0</v>
      </c>
      <c r="J439" s="141">
        <v>0</v>
      </c>
      <c r="K439" s="141">
        <v>0</v>
      </c>
      <c r="L439" s="141">
        <v>0</v>
      </c>
      <c r="M439" s="141">
        <v>0</v>
      </c>
      <c r="N439" s="141">
        <v>0</v>
      </c>
      <c r="O439" s="141">
        <v>0</v>
      </c>
      <c r="P439" s="141">
        <v>0</v>
      </c>
    </row>
    <row r="440" spans="1:16" ht="12.75">
      <c r="A440" s="141">
        <v>10</v>
      </c>
      <c r="B440" s="141">
        <v>1999</v>
      </c>
      <c r="C440" s="141" t="s">
        <v>404</v>
      </c>
      <c r="D440" s="141">
        <v>0</v>
      </c>
      <c r="E440" s="141">
        <v>0</v>
      </c>
      <c r="F440" s="141">
        <v>0</v>
      </c>
      <c r="G440" s="141">
        <v>0</v>
      </c>
      <c r="H440" s="141">
        <v>0</v>
      </c>
      <c r="I440" s="141">
        <v>0</v>
      </c>
      <c r="J440" s="141">
        <v>0</v>
      </c>
      <c r="K440" s="141">
        <v>0</v>
      </c>
      <c r="L440" s="141">
        <v>0</v>
      </c>
      <c r="M440" s="141">
        <v>0</v>
      </c>
      <c r="N440" s="141">
        <v>0</v>
      </c>
      <c r="O440" s="141">
        <v>0</v>
      </c>
      <c r="P440" s="141">
        <v>0</v>
      </c>
    </row>
    <row r="441" spans="1:16" ht="12.75">
      <c r="A441" s="141">
        <v>10</v>
      </c>
      <c r="B441" s="141">
        <v>1999</v>
      </c>
      <c r="C441" s="141" t="s">
        <v>405</v>
      </c>
      <c r="D441" s="141">
        <v>0</v>
      </c>
      <c r="E441" s="141">
        <v>0</v>
      </c>
      <c r="F441" s="141">
        <v>0</v>
      </c>
      <c r="G441" s="141">
        <v>0</v>
      </c>
      <c r="H441" s="141">
        <v>0</v>
      </c>
      <c r="I441" s="141">
        <v>0</v>
      </c>
      <c r="J441" s="141">
        <v>0</v>
      </c>
      <c r="K441" s="141">
        <v>0</v>
      </c>
      <c r="L441" s="141">
        <v>0</v>
      </c>
      <c r="M441" s="141">
        <v>0</v>
      </c>
      <c r="N441" s="141">
        <v>0</v>
      </c>
      <c r="O441" s="141">
        <v>0</v>
      </c>
      <c r="P441" s="141">
        <v>0</v>
      </c>
    </row>
    <row r="442" spans="1:16" ht="12.75">
      <c r="A442" s="141">
        <v>10</v>
      </c>
      <c r="B442" s="141">
        <v>1999</v>
      </c>
      <c r="C442" s="141" t="s">
        <v>406</v>
      </c>
      <c r="D442" s="141">
        <v>0</v>
      </c>
      <c r="E442" s="141">
        <v>0</v>
      </c>
      <c r="F442" s="141">
        <v>0</v>
      </c>
      <c r="G442" s="141">
        <v>0</v>
      </c>
      <c r="H442" s="141">
        <v>0</v>
      </c>
      <c r="I442" s="141">
        <v>0</v>
      </c>
      <c r="J442" s="141">
        <v>0</v>
      </c>
      <c r="K442" s="141">
        <v>0</v>
      </c>
      <c r="L442" s="141">
        <v>0</v>
      </c>
      <c r="M442" s="141">
        <v>0</v>
      </c>
      <c r="N442" s="141">
        <v>0</v>
      </c>
      <c r="O442" s="141">
        <v>0</v>
      </c>
      <c r="P442" s="141">
        <v>0</v>
      </c>
    </row>
    <row r="443" spans="1:16" ht="12.75">
      <c r="A443" s="141">
        <v>10</v>
      </c>
      <c r="B443" s="141">
        <v>1999</v>
      </c>
      <c r="C443" s="141" t="s">
        <v>407</v>
      </c>
      <c r="D443" s="141">
        <v>0</v>
      </c>
      <c r="E443" s="141">
        <v>0</v>
      </c>
      <c r="F443" s="141">
        <v>0</v>
      </c>
      <c r="G443" s="141">
        <v>0</v>
      </c>
      <c r="H443" s="141">
        <v>0</v>
      </c>
      <c r="I443" s="141">
        <v>0</v>
      </c>
      <c r="J443" s="141">
        <v>0</v>
      </c>
      <c r="K443" s="141">
        <v>0</v>
      </c>
      <c r="L443" s="141">
        <v>0</v>
      </c>
      <c r="M443" s="141">
        <v>0</v>
      </c>
      <c r="N443" s="141">
        <v>0</v>
      </c>
      <c r="O443" s="141">
        <v>0</v>
      </c>
      <c r="P443" s="141">
        <v>0</v>
      </c>
    </row>
    <row r="444" spans="1:16" ht="12.75">
      <c r="A444" s="141">
        <v>12</v>
      </c>
      <c r="B444" s="141">
        <v>1999</v>
      </c>
      <c r="C444" s="141" t="s">
        <v>408</v>
      </c>
      <c r="D444" s="141">
        <v>0</v>
      </c>
      <c r="E444" s="141">
        <v>0</v>
      </c>
      <c r="F444" s="141">
        <v>0</v>
      </c>
      <c r="G444" s="141">
        <v>0</v>
      </c>
      <c r="H444" s="141">
        <v>0</v>
      </c>
      <c r="I444" s="141">
        <v>0</v>
      </c>
      <c r="J444" s="141">
        <v>0</v>
      </c>
      <c r="K444" s="141">
        <v>0</v>
      </c>
      <c r="L444" s="141">
        <v>0</v>
      </c>
      <c r="M444" s="141">
        <v>0</v>
      </c>
      <c r="N444" s="141">
        <v>0</v>
      </c>
      <c r="O444" s="141">
        <v>0</v>
      </c>
      <c r="P444" s="141">
        <v>0</v>
      </c>
    </row>
    <row r="445" spans="1:16" ht="12.75">
      <c r="A445" s="141">
        <v>10</v>
      </c>
      <c r="B445" s="141">
        <v>1999</v>
      </c>
      <c r="C445" s="141" t="s">
        <v>409</v>
      </c>
      <c r="D445" s="141">
        <v>0</v>
      </c>
      <c r="E445" s="141">
        <v>0</v>
      </c>
      <c r="F445" s="141">
        <v>0</v>
      </c>
      <c r="G445" s="141">
        <v>0</v>
      </c>
      <c r="H445" s="141">
        <v>0</v>
      </c>
      <c r="I445" s="141">
        <v>0</v>
      </c>
      <c r="J445" s="141">
        <v>0</v>
      </c>
      <c r="K445" s="141">
        <v>0</v>
      </c>
      <c r="L445" s="141">
        <v>0</v>
      </c>
      <c r="M445" s="141">
        <v>0</v>
      </c>
      <c r="N445" s="141">
        <v>0</v>
      </c>
      <c r="O445" s="141">
        <v>0</v>
      </c>
      <c r="P445" s="141">
        <v>0</v>
      </c>
    </row>
    <row r="446" spans="1:16" ht="12.75">
      <c r="A446" s="141">
        <v>10</v>
      </c>
      <c r="B446" s="141">
        <v>1999</v>
      </c>
      <c r="C446" s="141" t="s">
        <v>410</v>
      </c>
      <c r="D446" s="141">
        <v>0</v>
      </c>
      <c r="E446" s="141">
        <v>0</v>
      </c>
      <c r="F446" s="141">
        <v>0</v>
      </c>
      <c r="G446" s="141">
        <v>0</v>
      </c>
      <c r="H446" s="141">
        <v>0</v>
      </c>
      <c r="I446" s="141">
        <v>0</v>
      </c>
      <c r="J446" s="141">
        <v>0</v>
      </c>
      <c r="K446" s="141">
        <v>0</v>
      </c>
      <c r="L446" s="141">
        <v>0</v>
      </c>
      <c r="M446" s="141">
        <v>0</v>
      </c>
      <c r="N446" s="141">
        <v>0</v>
      </c>
      <c r="O446" s="141">
        <v>0</v>
      </c>
      <c r="P446" s="141">
        <v>0</v>
      </c>
    </row>
    <row r="447" spans="1:16" ht="12.75">
      <c r="A447" s="141">
        <v>10</v>
      </c>
      <c r="B447" s="141">
        <v>1999</v>
      </c>
      <c r="C447" s="141" t="s">
        <v>411</v>
      </c>
      <c r="D447" s="141">
        <v>0</v>
      </c>
      <c r="E447" s="141">
        <v>0</v>
      </c>
      <c r="F447" s="141">
        <v>0</v>
      </c>
      <c r="G447" s="141">
        <v>0</v>
      </c>
      <c r="H447" s="141">
        <v>0</v>
      </c>
      <c r="I447" s="141">
        <v>0</v>
      </c>
      <c r="J447" s="141">
        <v>0</v>
      </c>
      <c r="K447" s="141">
        <v>0</v>
      </c>
      <c r="L447" s="141">
        <v>0</v>
      </c>
      <c r="M447" s="141">
        <v>0</v>
      </c>
      <c r="N447" s="141">
        <v>0</v>
      </c>
      <c r="O447" s="141">
        <v>0</v>
      </c>
      <c r="P447" s="141">
        <v>0</v>
      </c>
    </row>
    <row r="448" spans="1:16" ht="12.75">
      <c r="A448" s="141">
        <v>10</v>
      </c>
      <c r="B448" s="141">
        <v>1999</v>
      </c>
      <c r="C448" s="141" t="s">
        <v>412</v>
      </c>
      <c r="D448" s="141">
        <v>0</v>
      </c>
      <c r="E448" s="141">
        <v>0</v>
      </c>
      <c r="F448" s="141">
        <v>0</v>
      </c>
      <c r="G448" s="141">
        <v>0</v>
      </c>
      <c r="H448" s="141">
        <v>0</v>
      </c>
      <c r="I448" s="141">
        <v>0</v>
      </c>
      <c r="J448" s="141">
        <v>0</v>
      </c>
      <c r="K448" s="141">
        <v>0</v>
      </c>
      <c r="L448" s="141">
        <v>0</v>
      </c>
      <c r="M448" s="141">
        <v>0</v>
      </c>
      <c r="N448" s="141">
        <v>0</v>
      </c>
      <c r="O448" s="141">
        <v>0</v>
      </c>
      <c r="P448" s="141">
        <v>0</v>
      </c>
    </row>
    <row r="449" spans="1:16" ht="12.75">
      <c r="A449" s="141">
        <v>10</v>
      </c>
      <c r="B449" s="141">
        <v>1999</v>
      </c>
      <c r="C449" s="141" t="s">
        <v>413</v>
      </c>
      <c r="D449" s="141">
        <v>0</v>
      </c>
      <c r="E449" s="141">
        <v>0</v>
      </c>
      <c r="F449" s="141">
        <v>0</v>
      </c>
      <c r="G449" s="141">
        <v>0</v>
      </c>
      <c r="H449" s="141">
        <v>0</v>
      </c>
      <c r="I449" s="141">
        <v>0</v>
      </c>
      <c r="J449" s="141">
        <v>0</v>
      </c>
      <c r="K449" s="141">
        <v>0</v>
      </c>
      <c r="L449" s="141">
        <v>0</v>
      </c>
      <c r="M449" s="141">
        <v>0</v>
      </c>
      <c r="N449" s="141">
        <v>0</v>
      </c>
      <c r="O449" s="141">
        <v>0</v>
      </c>
      <c r="P449" s="141">
        <v>0</v>
      </c>
    </row>
    <row r="450" spans="1:16" ht="12.75">
      <c r="A450" s="141">
        <v>10</v>
      </c>
      <c r="B450" s="141">
        <v>1999</v>
      </c>
      <c r="C450" s="141" t="s">
        <v>414</v>
      </c>
      <c r="D450" s="141">
        <v>0</v>
      </c>
      <c r="E450" s="141">
        <v>0</v>
      </c>
      <c r="F450" s="141">
        <v>0</v>
      </c>
      <c r="G450" s="141">
        <v>0</v>
      </c>
      <c r="H450" s="141">
        <v>0</v>
      </c>
      <c r="I450" s="141">
        <v>0</v>
      </c>
      <c r="J450" s="141">
        <v>0</v>
      </c>
      <c r="K450" s="141">
        <v>0</v>
      </c>
      <c r="L450" s="141">
        <v>0</v>
      </c>
      <c r="M450" s="141">
        <v>0</v>
      </c>
      <c r="N450" s="141">
        <v>0</v>
      </c>
      <c r="O450" s="141">
        <v>0</v>
      </c>
      <c r="P450" s="141">
        <v>0</v>
      </c>
    </row>
    <row r="451" spans="1:16" ht="12.75">
      <c r="A451" s="141">
        <v>10</v>
      </c>
      <c r="B451" s="141">
        <v>1999</v>
      </c>
      <c r="C451" s="141" t="s">
        <v>415</v>
      </c>
      <c r="D451" s="141">
        <v>0</v>
      </c>
      <c r="E451" s="141">
        <v>0</v>
      </c>
      <c r="F451" s="141">
        <v>0</v>
      </c>
      <c r="G451" s="141">
        <v>0</v>
      </c>
      <c r="H451" s="141">
        <v>0</v>
      </c>
      <c r="I451" s="141">
        <v>0</v>
      </c>
      <c r="J451" s="141">
        <v>0</v>
      </c>
      <c r="K451" s="141">
        <v>0</v>
      </c>
      <c r="L451" s="141">
        <v>0</v>
      </c>
      <c r="M451" s="141">
        <v>0</v>
      </c>
      <c r="N451" s="141">
        <v>0</v>
      </c>
      <c r="O451" s="141">
        <v>0</v>
      </c>
      <c r="P451" s="141">
        <v>0</v>
      </c>
    </row>
    <row r="452" spans="1:16" ht="12.75">
      <c r="A452" s="141">
        <v>10</v>
      </c>
      <c r="B452" s="141">
        <v>1999</v>
      </c>
      <c r="C452" s="141" t="s">
        <v>416</v>
      </c>
      <c r="D452" s="141">
        <v>0</v>
      </c>
      <c r="E452" s="141">
        <v>0</v>
      </c>
      <c r="F452" s="141">
        <v>0</v>
      </c>
      <c r="G452" s="141">
        <v>0</v>
      </c>
      <c r="H452" s="141">
        <v>0</v>
      </c>
      <c r="I452" s="141">
        <v>0</v>
      </c>
      <c r="J452" s="141">
        <v>0</v>
      </c>
      <c r="K452" s="141">
        <v>0</v>
      </c>
      <c r="L452" s="141">
        <v>0</v>
      </c>
      <c r="M452" s="141">
        <v>0</v>
      </c>
      <c r="N452" s="141">
        <v>0</v>
      </c>
      <c r="O452" s="141">
        <v>0</v>
      </c>
      <c r="P452" s="141">
        <v>0</v>
      </c>
    </row>
    <row r="453" spans="1:16" ht="12.75">
      <c r="A453" s="141">
        <v>10</v>
      </c>
      <c r="B453" s="141">
        <v>1999</v>
      </c>
      <c r="C453" s="141" t="s">
        <v>417</v>
      </c>
      <c r="D453" s="141">
        <v>0</v>
      </c>
      <c r="E453" s="141">
        <v>0</v>
      </c>
      <c r="F453" s="141">
        <v>0</v>
      </c>
      <c r="G453" s="141">
        <v>0</v>
      </c>
      <c r="H453" s="141">
        <v>0</v>
      </c>
      <c r="I453" s="141">
        <v>0</v>
      </c>
      <c r="J453" s="141">
        <v>0</v>
      </c>
      <c r="K453" s="141">
        <v>0</v>
      </c>
      <c r="L453" s="141">
        <v>0</v>
      </c>
      <c r="M453" s="141">
        <v>0</v>
      </c>
      <c r="N453" s="141">
        <v>0</v>
      </c>
      <c r="O453" s="141">
        <v>0</v>
      </c>
      <c r="P453" s="141">
        <v>0</v>
      </c>
    </row>
    <row r="454" spans="1:16" ht="12.75">
      <c r="A454" s="141">
        <v>10</v>
      </c>
      <c r="B454" s="141">
        <v>1999</v>
      </c>
      <c r="C454" s="141" t="s">
        <v>418</v>
      </c>
      <c r="D454" s="141">
        <v>0</v>
      </c>
      <c r="E454" s="141">
        <v>0</v>
      </c>
      <c r="F454" s="141">
        <v>0</v>
      </c>
      <c r="G454" s="141">
        <v>0</v>
      </c>
      <c r="H454" s="141">
        <v>0</v>
      </c>
      <c r="I454" s="141">
        <v>0</v>
      </c>
      <c r="J454" s="141">
        <v>0</v>
      </c>
      <c r="K454" s="141">
        <v>0</v>
      </c>
      <c r="L454" s="141">
        <v>0</v>
      </c>
      <c r="M454" s="141">
        <v>0</v>
      </c>
      <c r="N454" s="141">
        <v>0</v>
      </c>
      <c r="O454" s="141">
        <v>0</v>
      </c>
      <c r="P454" s="141">
        <v>0</v>
      </c>
    </row>
    <row r="455" spans="1:16" ht="12.75">
      <c r="A455" s="141">
        <v>10</v>
      </c>
      <c r="B455" s="141">
        <v>1999</v>
      </c>
      <c r="C455" s="141" t="s">
        <v>419</v>
      </c>
      <c r="D455" s="141">
        <v>0</v>
      </c>
      <c r="E455" s="141">
        <v>0</v>
      </c>
      <c r="F455" s="141">
        <v>0</v>
      </c>
      <c r="G455" s="141">
        <v>0</v>
      </c>
      <c r="H455" s="141">
        <v>0</v>
      </c>
      <c r="I455" s="141">
        <v>0</v>
      </c>
      <c r="J455" s="141">
        <v>0</v>
      </c>
      <c r="K455" s="141">
        <v>0</v>
      </c>
      <c r="L455" s="141">
        <v>0</v>
      </c>
      <c r="M455" s="141">
        <v>0</v>
      </c>
      <c r="N455" s="141">
        <v>0</v>
      </c>
      <c r="O455" s="141">
        <v>0</v>
      </c>
      <c r="P455" s="141">
        <v>0</v>
      </c>
    </row>
    <row r="456" spans="1:16" ht="12.75">
      <c r="A456" s="141">
        <v>10</v>
      </c>
      <c r="B456" s="141">
        <v>1999</v>
      </c>
      <c r="C456" s="141" t="s">
        <v>420</v>
      </c>
      <c r="D456" s="141">
        <v>0</v>
      </c>
      <c r="E456" s="141">
        <v>0</v>
      </c>
      <c r="F456" s="141">
        <v>0</v>
      </c>
      <c r="G456" s="141">
        <v>0</v>
      </c>
      <c r="H456" s="141">
        <v>0</v>
      </c>
      <c r="I456" s="141">
        <v>0</v>
      </c>
      <c r="J456" s="141">
        <v>0</v>
      </c>
      <c r="K456" s="141">
        <v>0</v>
      </c>
      <c r="L456" s="141">
        <v>0</v>
      </c>
      <c r="M456" s="141">
        <v>0</v>
      </c>
      <c r="N456" s="141">
        <v>0</v>
      </c>
      <c r="O456" s="141">
        <v>0</v>
      </c>
      <c r="P456" s="141">
        <v>0</v>
      </c>
    </row>
    <row r="457" spans="1:16" ht="12.75">
      <c r="A457" s="141">
        <v>10</v>
      </c>
      <c r="B457" s="141">
        <v>1999</v>
      </c>
      <c r="C457" s="141" t="s">
        <v>421</v>
      </c>
      <c r="D457" s="141">
        <v>0</v>
      </c>
      <c r="E457" s="141">
        <v>0</v>
      </c>
      <c r="F457" s="141">
        <v>0</v>
      </c>
      <c r="G457" s="141">
        <v>0</v>
      </c>
      <c r="H457" s="141">
        <v>0</v>
      </c>
      <c r="I457" s="141">
        <v>0</v>
      </c>
      <c r="J457" s="141">
        <v>0</v>
      </c>
      <c r="K457" s="141">
        <v>0</v>
      </c>
      <c r="L457" s="141">
        <v>0</v>
      </c>
      <c r="M457" s="141">
        <v>0</v>
      </c>
      <c r="N457" s="141">
        <v>0</v>
      </c>
      <c r="O457" s="141">
        <v>0</v>
      </c>
      <c r="P457" s="141">
        <v>0</v>
      </c>
    </row>
    <row r="458" spans="1:16" ht="12.75">
      <c r="A458" s="141">
        <v>10</v>
      </c>
      <c r="B458" s="141">
        <v>1999</v>
      </c>
      <c r="C458" s="141" t="s">
        <v>422</v>
      </c>
      <c r="D458" s="141">
        <v>0</v>
      </c>
      <c r="E458" s="141">
        <v>0</v>
      </c>
      <c r="F458" s="141">
        <v>0</v>
      </c>
      <c r="G458" s="141">
        <v>0</v>
      </c>
      <c r="H458" s="141">
        <v>0</v>
      </c>
      <c r="I458" s="141">
        <v>0</v>
      </c>
      <c r="J458" s="141">
        <v>0</v>
      </c>
      <c r="K458" s="141">
        <v>0</v>
      </c>
      <c r="L458" s="141">
        <v>0</v>
      </c>
      <c r="M458" s="141">
        <v>0</v>
      </c>
      <c r="N458" s="141">
        <v>0</v>
      </c>
      <c r="O458" s="141">
        <v>0</v>
      </c>
      <c r="P458" s="141">
        <v>0</v>
      </c>
    </row>
    <row r="459" spans="1:16" ht="12.75">
      <c r="A459" s="141">
        <v>10</v>
      </c>
      <c r="B459" s="141">
        <v>1999</v>
      </c>
      <c r="C459" s="141" t="s">
        <v>423</v>
      </c>
      <c r="D459" s="141">
        <v>0</v>
      </c>
      <c r="E459" s="141">
        <v>0</v>
      </c>
      <c r="F459" s="141">
        <v>0</v>
      </c>
      <c r="G459" s="141">
        <v>0</v>
      </c>
      <c r="H459" s="141">
        <v>0</v>
      </c>
      <c r="I459" s="141">
        <v>0</v>
      </c>
      <c r="J459" s="141">
        <v>0</v>
      </c>
      <c r="K459" s="141">
        <v>0</v>
      </c>
      <c r="L459" s="141">
        <v>0</v>
      </c>
      <c r="M459" s="141">
        <v>0</v>
      </c>
      <c r="N459" s="141">
        <v>0</v>
      </c>
      <c r="O459" s="141">
        <v>0</v>
      </c>
      <c r="P459" s="141">
        <v>0</v>
      </c>
    </row>
    <row r="460" spans="1:16" ht="12.75">
      <c r="A460" s="141">
        <v>10</v>
      </c>
      <c r="B460" s="141">
        <v>1999</v>
      </c>
      <c r="C460" s="141" t="s">
        <v>424</v>
      </c>
      <c r="D460" s="141">
        <v>0</v>
      </c>
      <c r="E460" s="141">
        <v>0</v>
      </c>
      <c r="F460" s="141">
        <v>0</v>
      </c>
      <c r="G460" s="141">
        <v>0</v>
      </c>
      <c r="H460" s="141">
        <v>0</v>
      </c>
      <c r="I460" s="141">
        <v>0</v>
      </c>
      <c r="J460" s="141">
        <v>0</v>
      </c>
      <c r="K460" s="141">
        <v>0</v>
      </c>
      <c r="L460" s="141">
        <v>0</v>
      </c>
      <c r="M460" s="141">
        <v>0</v>
      </c>
      <c r="N460" s="141">
        <v>0</v>
      </c>
      <c r="O460" s="141">
        <v>0</v>
      </c>
      <c r="P460" s="141">
        <v>0</v>
      </c>
    </row>
    <row r="461" spans="1:16" ht="12.75">
      <c r="A461" s="141">
        <v>10</v>
      </c>
      <c r="B461" s="141">
        <v>1999</v>
      </c>
      <c r="C461" s="141" t="s">
        <v>425</v>
      </c>
      <c r="D461" s="141">
        <v>0</v>
      </c>
      <c r="E461" s="141">
        <v>0</v>
      </c>
      <c r="F461" s="141">
        <v>0</v>
      </c>
      <c r="G461" s="141">
        <v>0</v>
      </c>
      <c r="H461" s="141">
        <v>0</v>
      </c>
      <c r="I461" s="141">
        <v>0</v>
      </c>
      <c r="J461" s="141">
        <v>0</v>
      </c>
      <c r="K461" s="141">
        <v>0</v>
      </c>
      <c r="L461" s="141">
        <v>0</v>
      </c>
      <c r="M461" s="141">
        <v>0</v>
      </c>
      <c r="N461" s="141">
        <v>0</v>
      </c>
      <c r="O461" s="141">
        <v>0</v>
      </c>
      <c r="P461" s="141">
        <v>0</v>
      </c>
    </row>
    <row r="462" spans="1:16" ht="12.75">
      <c r="A462" s="141">
        <v>10</v>
      </c>
      <c r="B462" s="141">
        <v>1999</v>
      </c>
      <c r="C462" s="141" t="s">
        <v>426</v>
      </c>
      <c r="D462" s="141">
        <v>0</v>
      </c>
      <c r="E462" s="141">
        <v>0</v>
      </c>
      <c r="F462" s="141">
        <v>0</v>
      </c>
      <c r="G462" s="141">
        <v>0</v>
      </c>
      <c r="H462" s="141">
        <v>0</v>
      </c>
      <c r="I462" s="141">
        <v>0</v>
      </c>
      <c r="J462" s="141">
        <v>0</v>
      </c>
      <c r="K462" s="141">
        <v>0</v>
      </c>
      <c r="L462" s="141">
        <v>0</v>
      </c>
      <c r="M462" s="141">
        <v>0</v>
      </c>
      <c r="N462" s="141">
        <v>0</v>
      </c>
      <c r="O462" s="141">
        <v>0</v>
      </c>
      <c r="P462" s="141">
        <v>0</v>
      </c>
    </row>
    <row r="463" spans="1:16" ht="12.75">
      <c r="A463" s="141">
        <v>10</v>
      </c>
      <c r="B463" s="141">
        <v>1999</v>
      </c>
      <c r="C463" s="141" t="s">
        <v>427</v>
      </c>
      <c r="D463" s="141">
        <v>0</v>
      </c>
      <c r="E463" s="141">
        <v>0</v>
      </c>
      <c r="F463" s="141">
        <v>0</v>
      </c>
      <c r="G463" s="141">
        <v>0</v>
      </c>
      <c r="H463" s="141">
        <v>0</v>
      </c>
      <c r="I463" s="141">
        <v>0</v>
      </c>
      <c r="J463" s="141">
        <v>0</v>
      </c>
      <c r="K463" s="141">
        <v>0</v>
      </c>
      <c r="L463" s="141">
        <v>0</v>
      </c>
      <c r="M463" s="141">
        <v>0</v>
      </c>
      <c r="N463" s="141">
        <v>0</v>
      </c>
      <c r="O463" s="141">
        <v>0</v>
      </c>
      <c r="P463" s="141">
        <v>0</v>
      </c>
    </row>
    <row r="464" spans="1:16" ht="12.75">
      <c r="A464" s="141">
        <v>10</v>
      </c>
      <c r="B464" s="141">
        <v>1999</v>
      </c>
      <c r="C464" s="141" t="s">
        <v>428</v>
      </c>
      <c r="D464" s="141">
        <v>0</v>
      </c>
      <c r="E464" s="141">
        <v>0</v>
      </c>
      <c r="F464" s="141">
        <v>0</v>
      </c>
      <c r="G464" s="141">
        <v>0</v>
      </c>
      <c r="H464" s="141">
        <v>0</v>
      </c>
      <c r="I464" s="141">
        <v>0</v>
      </c>
      <c r="J464" s="141">
        <v>0</v>
      </c>
      <c r="K464" s="141">
        <v>0</v>
      </c>
      <c r="L464" s="141">
        <v>0</v>
      </c>
      <c r="M464" s="141">
        <v>0</v>
      </c>
      <c r="N464" s="141">
        <v>0</v>
      </c>
      <c r="O464" s="141">
        <v>0</v>
      </c>
      <c r="P464" s="141">
        <v>0</v>
      </c>
    </row>
    <row r="465" spans="1:16" ht="12.75">
      <c r="A465" s="141">
        <v>11</v>
      </c>
      <c r="B465" s="141">
        <v>1999</v>
      </c>
      <c r="C465" s="141" t="s">
        <v>429</v>
      </c>
      <c r="D465" s="141">
        <v>0</v>
      </c>
      <c r="E465" s="141">
        <v>0</v>
      </c>
      <c r="F465" s="141">
        <v>0</v>
      </c>
      <c r="G465" s="141">
        <v>0</v>
      </c>
      <c r="H465" s="141">
        <v>0</v>
      </c>
      <c r="I465" s="141">
        <v>0</v>
      </c>
      <c r="J465" s="141">
        <v>0</v>
      </c>
      <c r="K465" s="141">
        <v>0</v>
      </c>
      <c r="L465" s="141">
        <v>0</v>
      </c>
      <c r="M465" s="141">
        <v>0</v>
      </c>
      <c r="N465" s="141">
        <v>0</v>
      </c>
      <c r="O465" s="141">
        <v>0</v>
      </c>
      <c r="P465" s="141">
        <v>0</v>
      </c>
    </row>
    <row r="466" spans="1:16" ht="12.75">
      <c r="A466" s="141">
        <v>10</v>
      </c>
      <c r="B466" s="141">
        <v>1999</v>
      </c>
      <c r="C466" s="141" t="s">
        <v>430</v>
      </c>
      <c r="D466" s="141">
        <v>0</v>
      </c>
      <c r="E466" s="141">
        <v>0</v>
      </c>
      <c r="F466" s="141">
        <v>0</v>
      </c>
      <c r="G466" s="141">
        <v>0</v>
      </c>
      <c r="H466" s="141">
        <v>0</v>
      </c>
      <c r="I466" s="141">
        <v>0</v>
      </c>
      <c r="J466" s="141">
        <v>0</v>
      </c>
      <c r="K466" s="141">
        <v>0</v>
      </c>
      <c r="L466" s="141">
        <v>0</v>
      </c>
      <c r="M466" s="141">
        <v>0</v>
      </c>
      <c r="N466" s="141">
        <v>0</v>
      </c>
      <c r="O466" s="141">
        <v>0</v>
      </c>
      <c r="P466" s="141">
        <v>0</v>
      </c>
    </row>
    <row r="467" spans="1:16" ht="12.75">
      <c r="A467" s="141">
        <v>10</v>
      </c>
      <c r="B467" s="141">
        <v>1999</v>
      </c>
      <c r="C467" s="141" t="s">
        <v>431</v>
      </c>
      <c r="D467" s="141">
        <v>0</v>
      </c>
      <c r="E467" s="141">
        <v>0</v>
      </c>
      <c r="F467" s="141">
        <v>0</v>
      </c>
      <c r="G467" s="141">
        <v>0</v>
      </c>
      <c r="H467" s="141">
        <v>0</v>
      </c>
      <c r="I467" s="141">
        <v>0</v>
      </c>
      <c r="J467" s="141">
        <v>0</v>
      </c>
      <c r="K467" s="141">
        <v>0</v>
      </c>
      <c r="L467" s="141">
        <v>0</v>
      </c>
      <c r="M467" s="141">
        <v>0</v>
      </c>
      <c r="N467" s="141">
        <v>0</v>
      </c>
      <c r="O467" s="141">
        <v>0</v>
      </c>
      <c r="P467" s="141">
        <v>0</v>
      </c>
    </row>
    <row r="468" spans="1:16" ht="12.75">
      <c r="A468" s="141">
        <v>10</v>
      </c>
      <c r="B468" s="141">
        <v>1999</v>
      </c>
      <c r="C468" s="141" t="s">
        <v>432</v>
      </c>
      <c r="D468" s="141">
        <v>0</v>
      </c>
      <c r="E468" s="141">
        <v>0</v>
      </c>
      <c r="F468" s="141">
        <v>0</v>
      </c>
      <c r="G468" s="141">
        <v>0</v>
      </c>
      <c r="H468" s="141">
        <v>0</v>
      </c>
      <c r="I468" s="141">
        <v>0</v>
      </c>
      <c r="J468" s="141">
        <v>0</v>
      </c>
      <c r="K468" s="141">
        <v>0</v>
      </c>
      <c r="L468" s="141">
        <v>0</v>
      </c>
      <c r="M468" s="141">
        <v>0</v>
      </c>
      <c r="N468" s="141">
        <v>0</v>
      </c>
      <c r="O468" s="141">
        <v>0</v>
      </c>
      <c r="P468" s="141">
        <v>0</v>
      </c>
    </row>
    <row r="469" spans="1:16" ht="12.75">
      <c r="A469" s="141">
        <v>10</v>
      </c>
      <c r="B469" s="141">
        <v>1999</v>
      </c>
      <c r="C469" s="141" t="s">
        <v>433</v>
      </c>
      <c r="D469" s="141">
        <v>0</v>
      </c>
      <c r="E469" s="141">
        <v>0</v>
      </c>
      <c r="F469" s="141">
        <v>0</v>
      </c>
      <c r="G469" s="141">
        <v>0</v>
      </c>
      <c r="H469" s="141">
        <v>0</v>
      </c>
      <c r="I469" s="141">
        <v>0</v>
      </c>
      <c r="J469" s="141">
        <v>0</v>
      </c>
      <c r="K469" s="141">
        <v>0</v>
      </c>
      <c r="L469" s="141">
        <v>0</v>
      </c>
      <c r="M469" s="141">
        <v>0</v>
      </c>
      <c r="N469" s="141">
        <v>0</v>
      </c>
      <c r="O469" s="141">
        <v>0</v>
      </c>
      <c r="P469" s="141">
        <v>0</v>
      </c>
    </row>
    <row r="470" spans="1:16" ht="12.75">
      <c r="A470" s="141">
        <v>10</v>
      </c>
      <c r="B470" s="141">
        <v>1999</v>
      </c>
      <c r="C470" s="141" t="s">
        <v>434</v>
      </c>
      <c r="D470" s="141">
        <v>0</v>
      </c>
      <c r="E470" s="141">
        <v>0</v>
      </c>
      <c r="F470" s="141">
        <v>0</v>
      </c>
      <c r="G470" s="141">
        <v>0</v>
      </c>
      <c r="H470" s="141">
        <v>0</v>
      </c>
      <c r="I470" s="141">
        <v>0</v>
      </c>
      <c r="J470" s="141">
        <v>0</v>
      </c>
      <c r="K470" s="141">
        <v>0</v>
      </c>
      <c r="L470" s="141">
        <v>0</v>
      </c>
      <c r="M470" s="141">
        <v>0</v>
      </c>
      <c r="N470" s="141">
        <v>0</v>
      </c>
      <c r="O470" s="141">
        <v>0</v>
      </c>
      <c r="P470" s="141">
        <v>0</v>
      </c>
    </row>
    <row r="471" spans="1:16" ht="12.75">
      <c r="A471" s="141">
        <v>10</v>
      </c>
      <c r="B471" s="141">
        <v>1999</v>
      </c>
      <c r="C471" s="141" t="s">
        <v>435</v>
      </c>
      <c r="D471" s="141">
        <v>0</v>
      </c>
      <c r="E471" s="141">
        <v>0</v>
      </c>
      <c r="F471" s="141">
        <v>0</v>
      </c>
      <c r="G471" s="141">
        <v>0</v>
      </c>
      <c r="H471" s="141">
        <v>0</v>
      </c>
      <c r="I471" s="141">
        <v>0</v>
      </c>
      <c r="J471" s="141">
        <v>0</v>
      </c>
      <c r="K471" s="141">
        <v>0</v>
      </c>
      <c r="L471" s="141">
        <v>0</v>
      </c>
      <c r="M471" s="141">
        <v>0</v>
      </c>
      <c r="N471" s="141">
        <v>0</v>
      </c>
      <c r="O471" s="141">
        <v>0</v>
      </c>
      <c r="P471" s="141">
        <v>0</v>
      </c>
    </row>
    <row r="472" spans="1:16" ht="12.75">
      <c r="A472" s="141">
        <v>10</v>
      </c>
      <c r="B472" s="141">
        <v>1999</v>
      </c>
      <c r="C472" s="141" t="s">
        <v>436</v>
      </c>
      <c r="D472" s="141">
        <v>0</v>
      </c>
      <c r="E472" s="141">
        <v>0</v>
      </c>
      <c r="F472" s="141">
        <v>0</v>
      </c>
      <c r="G472" s="141">
        <v>0</v>
      </c>
      <c r="H472" s="141">
        <v>0</v>
      </c>
      <c r="I472" s="141">
        <v>0</v>
      </c>
      <c r="J472" s="141">
        <v>0</v>
      </c>
      <c r="K472" s="141">
        <v>0</v>
      </c>
      <c r="L472" s="141">
        <v>0</v>
      </c>
      <c r="M472" s="141">
        <v>0</v>
      </c>
      <c r="N472" s="141">
        <v>0</v>
      </c>
      <c r="O472" s="141">
        <v>0</v>
      </c>
      <c r="P472" s="141">
        <v>0</v>
      </c>
    </row>
    <row r="473" spans="1:16" ht="12.75">
      <c r="A473" s="141">
        <v>10</v>
      </c>
      <c r="B473" s="141">
        <v>1999</v>
      </c>
      <c r="C473" s="141" t="s">
        <v>437</v>
      </c>
      <c r="D473" s="141">
        <v>0</v>
      </c>
      <c r="E473" s="141">
        <v>0</v>
      </c>
      <c r="F473" s="141">
        <v>0</v>
      </c>
      <c r="G473" s="141">
        <v>0</v>
      </c>
      <c r="H473" s="141">
        <v>0</v>
      </c>
      <c r="I473" s="141">
        <v>0</v>
      </c>
      <c r="J473" s="141">
        <v>0</v>
      </c>
      <c r="K473" s="141">
        <v>0</v>
      </c>
      <c r="L473" s="141">
        <v>0</v>
      </c>
      <c r="M473" s="141">
        <v>0</v>
      </c>
      <c r="N473" s="141">
        <v>0</v>
      </c>
      <c r="O473" s="141">
        <v>0</v>
      </c>
      <c r="P473" s="141">
        <v>0</v>
      </c>
    </row>
    <row r="474" spans="1:16" ht="12.75">
      <c r="A474" s="141">
        <v>10</v>
      </c>
      <c r="B474" s="141">
        <v>1999</v>
      </c>
      <c r="C474" s="141" t="s">
        <v>438</v>
      </c>
      <c r="D474" s="141">
        <v>0</v>
      </c>
      <c r="E474" s="141">
        <v>0</v>
      </c>
      <c r="F474" s="141">
        <v>0</v>
      </c>
      <c r="G474" s="141">
        <v>0</v>
      </c>
      <c r="H474" s="141">
        <v>0</v>
      </c>
      <c r="I474" s="141">
        <v>0</v>
      </c>
      <c r="J474" s="141">
        <v>0</v>
      </c>
      <c r="K474" s="141">
        <v>0</v>
      </c>
      <c r="L474" s="141">
        <v>0</v>
      </c>
      <c r="M474" s="141">
        <v>0</v>
      </c>
      <c r="N474" s="141">
        <v>0</v>
      </c>
      <c r="O474" s="141">
        <v>0</v>
      </c>
      <c r="P474" s="141">
        <v>0</v>
      </c>
    </row>
    <row r="475" spans="1:16" ht="12.75">
      <c r="A475" s="141">
        <v>10</v>
      </c>
      <c r="B475" s="141">
        <v>1999</v>
      </c>
      <c r="C475" s="141" t="s">
        <v>439</v>
      </c>
      <c r="D475" s="141">
        <v>0</v>
      </c>
      <c r="E475" s="141">
        <v>0</v>
      </c>
      <c r="F475" s="141">
        <v>0</v>
      </c>
      <c r="G475" s="141">
        <v>0</v>
      </c>
      <c r="H475" s="141">
        <v>0</v>
      </c>
      <c r="I475" s="141">
        <v>0</v>
      </c>
      <c r="J475" s="141">
        <v>0</v>
      </c>
      <c r="K475" s="141">
        <v>0</v>
      </c>
      <c r="L475" s="141">
        <v>0</v>
      </c>
      <c r="M475" s="141">
        <v>0</v>
      </c>
      <c r="N475" s="141">
        <v>0</v>
      </c>
      <c r="O475" s="141">
        <v>0</v>
      </c>
      <c r="P475" s="141">
        <v>0</v>
      </c>
    </row>
    <row r="476" spans="1:16" ht="12.75">
      <c r="A476" s="141">
        <v>10</v>
      </c>
      <c r="B476" s="141">
        <v>1999</v>
      </c>
      <c r="C476" s="141" t="s">
        <v>440</v>
      </c>
      <c r="D476" s="141">
        <v>0</v>
      </c>
      <c r="E476" s="141">
        <v>0</v>
      </c>
      <c r="F476" s="141">
        <v>0</v>
      </c>
      <c r="G476" s="141">
        <v>0</v>
      </c>
      <c r="H476" s="141">
        <v>0</v>
      </c>
      <c r="I476" s="141">
        <v>0</v>
      </c>
      <c r="J476" s="141">
        <v>0</v>
      </c>
      <c r="K476" s="141">
        <v>0</v>
      </c>
      <c r="L476" s="141">
        <v>0</v>
      </c>
      <c r="M476" s="141">
        <v>0</v>
      </c>
      <c r="N476" s="141">
        <v>0</v>
      </c>
      <c r="O476" s="141">
        <v>0</v>
      </c>
      <c r="P476" s="141">
        <v>0</v>
      </c>
    </row>
    <row r="477" spans="1:16" ht="12.75">
      <c r="A477" s="141">
        <v>12</v>
      </c>
      <c r="B477" s="141">
        <v>1999</v>
      </c>
      <c r="C477" s="141" t="s">
        <v>441</v>
      </c>
      <c r="D477" s="141">
        <v>0</v>
      </c>
      <c r="E477" s="141">
        <v>0</v>
      </c>
      <c r="F477" s="141">
        <v>0</v>
      </c>
      <c r="G477" s="141">
        <v>0</v>
      </c>
      <c r="H477" s="141">
        <v>0</v>
      </c>
      <c r="I477" s="141">
        <v>0</v>
      </c>
      <c r="J477" s="141">
        <v>0</v>
      </c>
      <c r="K477" s="141">
        <v>0</v>
      </c>
      <c r="L477" s="141">
        <v>0</v>
      </c>
      <c r="M477" s="141">
        <v>0</v>
      </c>
      <c r="N477" s="141">
        <v>0</v>
      </c>
      <c r="O477" s="141">
        <v>0</v>
      </c>
      <c r="P477" s="141">
        <v>0</v>
      </c>
    </row>
    <row r="478" spans="1:16" ht="12.75">
      <c r="A478" s="141">
        <v>10</v>
      </c>
      <c r="B478" s="141">
        <v>1999</v>
      </c>
      <c r="C478" s="141" t="s">
        <v>442</v>
      </c>
      <c r="D478" s="141">
        <v>0</v>
      </c>
      <c r="E478" s="141">
        <v>0</v>
      </c>
      <c r="F478" s="141">
        <v>0</v>
      </c>
      <c r="G478" s="141">
        <v>0</v>
      </c>
      <c r="H478" s="141">
        <v>0</v>
      </c>
      <c r="I478" s="141">
        <v>0</v>
      </c>
      <c r="J478" s="141">
        <v>0</v>
      </c>
      <c r="K478" s="141">
        <v>0</v>
      </c>
      <c r="L478" s="141">
        <v>0</v>
      </c>
      <c r="M478" s="141">
        <v>0</v>
      </c>
      <c r="N478" s="141">
        <v>0</v>
      </c>
      <c r="O478" s="141">
        <v>0</v>
      </c>
      <c r="P478" s="141">
        <v>0</v>
      </c>
    </row>
    <row r="479" spans="1:16" ht="12.75">
      <c r="A479" s="141">
        <v>10</v>
      </c>
      <c r="B479" s="141">
        <v>1999</v>
      </c>
      <c r="C479" s="141" t="s">
        <v>443</v>
      </c>
      <c r="D479" s="141">
        <v>0</v>
      </c>
      <c r="E479" s="141">
        <v>0</v>
      </c>
      <c r="F479" s="141">
        <v>0</v>
      </c>
      <c r="G479" s="141">
        <v>0</v>
      </c>
      <c r="H479" s="141">
        <v>0</v>
      </c>
      <c r="I479" s="141">
        <v>0</v>
      </c>
      <c r="J479" s="141">
        <v>0</v>
      </c>
      <c r="K479" s="141">
        <v>0</v>
      </c>
      <c r="L479" s="141">
        <v>0</v>
      </c>
      <c r="M479" s="141">
        <v>0</v>
      </c>
      <c r="N479" s="141">
        <v>0</v>
      </c>
      <c r="O479" s="141">
        <v>0</v>
      </c>
      <c r="P479" s="141">
        <v>0</v>
      </c>
    </row>
    <row r="480" spans="1:16" ht="12.75">
      <c r="A480" s="141">
        <v>10</v>
      </c>
      <c r="B480" s="141">
        <v>1999</v>
      </c>
      <c r="C480" s="141" t="s">
        <v>444</v>
      </c>
      <c r="D480" s="141">
        <v>0</v>
      </c>
      <c r="E480" s="141">
        <v>0</v>
      </c>
      <c r="F480" s="141">
        <v>0</v>
      </c>
      <c r="G480" s="141">
        <v>0</v>
      </c>
      <c r="H480" s="141">
        <v>0</v>
      </c>
      <c r="I480" s="141">
        <v>0</v>
      </c>
      <c r="J480" s="141">
        <v>0</v>
      </c>
      <c r="K480" s="141">
        <v>0</v>
      </c>
      <c r="L480" s="141">
        <v>0</v>
      </c>
      <c r="M480" s="141">
        <v>0</v>
      </c>
      <c r="N480" s="141">
        <v>0</v>
      </c>
      <c r="O480" s="141">
        <v>0</v>
      </c>
      <c r="P480" s="141">
        <v>0</v>
      </c>
    </row>
    <row r="481" spans="1:16" ht="12.75">
      <c r="A481" s="141">
        <v>10</v>
      </c>
      <c r="B481" s="141">
        <v>1999</v>
      </c>
      <c r="C481" s="141" t="s">
        <v>445</v>
      </c>
      <c r="D481" s="141">
        <v>0</v>
      </c>
      <c r="E481" s="141">
        <v>0</v>
      </c>
      <c r="F481" s="141">
        <v>0</v>
      </c>
      <c r="G481" s="141">
        <v>0</v>
      </c>
      <c r="H481" s="141">
        <v>0</v>
      </c>
      <c r="I481" s="141">
        <v>0</v>
      </c>
      <c r="J481" s="141">
        <v>0</v>
      </c>
      <c r="K481" s="141">
        <v>0</v>
      </c>
      <c r="L481" s="141">
        <v>0</v>
      </c>
      <c r="M481" s="141">
        <v>0</v>
      </c>
      <c r="N481" s="141">
        <v>0</v>
      </c>
      <c r="O481" s="141">
        <v>0</v>
      </c>
      <c r="P481" s="141">
        <v>0</v>
      </c>
    </row>
    <row r="482" spans="1:16" ht="12.75">
      <c r="A482" s="141">
        <v>10</v>
      </c>
      <c r="B482" s="141">
        <v>1999</v>
      </c>
      <c r="C482" s="141" t="s">
        <v>446</v>
      </c>
      <c r="D482" s="141">
        <v>0</v>
      </c>
      <c r="E482" s="141">
        <v>0</v>
      </c>
      <c r="F482" s="141">
        <v>0</v>
      </c>
      <c r="G482" s="141">
        <v>0</v>
      </c>
      <c r="H482" s="141">
        <v>0</v>
      </c>
      <c r="I482" s="141">
        <v>0</v>
      </c>
      <c r="J482" s="141">
        <v>0</v>
      </c>
      <c r="K482" s="141">
        <v>0</v>
      </c>
      <c r="L482" s="141">
        <v>0</v>
      </c>
      <c r="M482" s="141">
        <v>0</v>
      </c>
      <c r="N482" s="141">
        <v>0</v>
      </c>
      <c r="O482" s="141">
        <v>0</v>
      </c>
      <c r="P482" s="141">
        <v>0</v>
      </c>
    </row>
    <row r="483" spans="1:16" ht="12.75">
      <c r="A483" s="141">
        <v>10</v>
      </c>
      <c r="B483" s="141">
        <v>1999</v>
      </c>
      <c r="C483" s="141" t="s">
        <v>447</v>
      </c>
      <c r="D483" s="141">
        <v>0</v>
      </c>
      <c r="E483" s="141">
        <v>0</v>
      </c>
      <c r="F483" s="141">
        <v>0</v>
      </c>
      <c r="G483" s="141">
        <v>0</v>
      </c>
      <c r="H483" s="141">
        <v>0</v>
      </c>
      <c r="I483" s="141">
        <v>0</v>
      </c>
      <c r="J483" s="141">
        <v>0</v>
      </c>
      <c r="K483" s="141">
        <v>0</v>
      </c>
      <c r="L483" s="141">
        <v>0</v>
      </c>
      <c r="M483" s="141">
        <v>0</v>
      </c>
      <c r="N483" s="141">
        <v>0</v>
      </c>
      <c r="O483" s="141">
        <v>0</v>
      </c>
      <c r="P483" s="141">
        <v>0</v>
      </c>
    </row>
    <row r="484" spans="1:16" ht="12.75">
      <c r="A484" s="141">
        <v>10</v>
      </c>
      <c r="B484" s="141">
        <v>1999</v>
      </c>
      <c r="C484" s="141" t="s">
        <v>448</v>
      </c>
      <c r="D484" s="141">
        <v>0</v>
      </c>
      <c r="E484" s="141">
        <v>0</v>
      </c>
      <c r="F484" s="141">
        <v>0</v>
      </c>
      <c r="G484" s="141">
        <v>0</v>
      </c>
      <c r="H484" s="141">
        <v>0</v>
      </c>
      <c r="I484" s="141">
        <v>0</v>
      </c>
      <c r="J484" s="141">
        <v>0</v>
      </c>
      <c r="K484" s="141">
        <v>0</v>
      </c>
      <c r="L484" s="141">
        <v>0</v>
      </c>
      <c r="M484" s="141">
        <v>0</v>
      </c>
      <c r="N484" s="141">
        <v>0</v>
      </c>
      <c r="O484" s="141">
        <v>0</v>
      </c>
      <c r="P484" s="141">
        <v>0</v>
      </c>
    </row>
    <row r="485" spans="1:16" ht="12.75">
      <c r="A485" s="141">
        <v>10</v>
      </c>
      <c r="B485" s="141">
        <v>1999</v>
      </c>
      <c r="C485" s="141" t="s">
        <v>449</v>
      </c>
      <c r="D485" s="141">
        <v>0</v>
      </c>
      <c r="E485" s="141">
        <v>0</v>
      </c>
      <c r="F485" s="141">
        <v>0</v>
      </c>
      <c r="G485" s="141">
        <v>0</v>
      </c>
      <c r="H485" s="141">
        <v>0</v>
      </c>
      <c r="I485" s="141">
        <v>0</v>
      </c>
      <c r="J485" s="141">
        <v>0</v>
      </c>
      <c r="K485" s="141">
        <v>0</v>
      </c>
      <c r="L485" s="141">
        <v>0</v>
      </c>
      <c r="M485" s="141">
        <v>0</v>
      </c>
      <c r="N485" s="141">
        <v>0</v>
      </c>
      <c r="O485" s="141">
        <v>0</v>
      </c>
      <c r="P485" s="141">
        <v>0</v>
      </c>
    </row>
    <row r="486" spans="1:16" ht="12.75">
      <c r="A486" s="141">
        <v>10</v>
      </c>
      <c r="B486" s="141">
        <v>1999</v>
      </c>
      <c r="C486" s="141" t="s">
        <v>450</v>
      </c>
      <c r="D486" s="141">
        <v>0</v>
      </c>
      <c r="E486" s="141">
        <v>0</v>
      </c>
      <c r="F486" s="141">
        <v>0</v>
      </c>
      <c r="G486" s="141">
        <v>0</v>
      </c>
      <c r="H486" s="141">
        <v>0</v>
      </c>
      <c r="I486" s="141">
        <v>0</v>
      </c>
      <c r="J486" s="141">
        <v>0</v>
      </c>
      <c r="K486" s="141">
        <v>0</v>
      </c>
      <c r="L486" s="141">
        <v>0</v>
      </c>
      <c r="M486" s="141">
        <v>0</v>
      </c>
      <c r="N486" s="141">
        <v>0</v>
      </c>
      <c r="O486" s="141">
        <v>0</v>
      </c>
      <c r="P486" s="141">
        <v>0</v>
      </c>
    </row>
    <row r="487" spans="1:16" ht="12.75">
      <c r="A487" s="141">
        <v>10</v>
      </c>
      <c r="B487" s="141">
        <v>1999</v>
      </c>
      <c r="C487" s="141" t="s">
        <v>361</v>
      </c>
      <c r="D487" s="141">
        <v>0</v>
      </c>
      <c r="E487" s="141">
        <v>0</v>
      </c>
      <c r="F487" s="141">
        <v>0</v>
      </c>
      <c r="G487" s="141">
        <v>0</v>
      </c>
      <c r="H487" s="141">
        <v>0</v>
      </c>
      <c r="I487" s="141">
        <v>0</v>
      </c>
      <c r="J487" s="141">
        <v>0</v>
      </c>
      <c r="K487" s="141">
        <v>0</v>
      </c>
      <c r="L487" s="141">
        <v>0</v>
      </c>
      <c r="M487" s="141">
        <v>0</v>
      </c>
      <c r="N487" s="141">
        <v>0</v>
      </c>
      <c r="O487" s="141">
        <v>0</v>
      </c>
      <c r="P487" s="141">
        <v>0</v>
      </c>
    </row>
    <row r="488" spans="1:16" ht="12.75">
      <c r="A488" s="141">
        <v>10</v>
      </c>
      <c r="B488" s="141">
        <v>1999</v>
      </c>
      <c r="C488" s="141" t="s">
        <v>362</v>
      </c>
      <c r="D488" s="141">
        <v>0</v>
      </c>
      <c r="E488" s="141">
        <v>0</v>
      </c>
      <c r="F488" s="141">
        <v>0</v>
      </c>
      <c r="G488" s="141">
        <v>0</v>
      </c>
      <c r="H488" s="141">
        <v>0</v>
      </c>
      <c r="I488" s="141">
        <v>0</v>
      </c>
      <c r="J488" s="141">
        <v>0</v>
      </c>
      <c r="K488" s="141">
        <v>0</v>
      </c>
      <c r="L488" s="141">
        <v>0</v>
      </c>
      <c r="M488" s="141">
        <v>0</v>
      </c>
      <c r="N488" s="141">
        <v>0</v>
      </c>
      <c r="O488" s="141">
        <v>0</v>
      </c>
      <c r="P488" s="141">
        <v>0</v>
      </c>
    </row>
    <row r="489" spans="1:16" ht="12.75">
      <c r="A489" s="141">
        <v>10</v>
      </c>
      <c r="B489" s="141">
        <v>1999</v>
      </c>
      <c r="C489" s="141" t="s">
        <v>363</v>
      </c>
      <c r="D489" s="141">
        <v>0</v>
      </c>
      <c r="E489" s="141">
        <v>0</v>
      </c>
      <c r="F489" s="141">
        <v>0</v>
      </c>
      <c r="G489" s="141">
        <v>0</v>
      </c>
      <c r="H489" s="141">
        <v>0</v>
      </c>
      <c r="I489" s="141">
        <v>0</v>
      </c>
      <c r="J489" s="141">
        <v>0</v>
      </c>
      <c r="K489" s="141">
        <v>0</v>
      </c>
      <c r="L489" s="141">
        <v>0</v>
      </c>
      <c r="M489" s="141">
        <v>0</v>
      </c>
      <c r="N489" s="141">
        <v>0</v>
      </c>
      <c r="O489" s="141">
        <v>0</v>
      </c>
      <c r="P489" s="141">
        <v>0</v>
      </c>
    </row>
    <row r="490" spans="1:16" ht="12.75">
      <c r="A490" s="141">
        <v>10</v>
      </c>
      <c r="B490" s="141">
        <v>1999</v>
      </c>
      <c r="C490" s="141" t="s">
        <v>364</v>
      </c>
      <c r="D490" s="141">
        <v>0</v>
      </c>
      <c r="E490" s="141">
        <v>0</v>
      </c>
      <c r="F490" s="141">
        <v>0</v>
      </c>
      <c r="G490" s="141">
        <v>0</v>
      </c>
      <c r="H490" s="141">
        <v>0</v>
      </c>
      <c r="I490" s="141">
        <v>0</v>
      </c>
      <c r="J490" s="141">
        <v>0</v>
      </c>
      <c r="K490" s="141">
        <v>0</v>
      </c>
      <c r="L490" s="141">
        <v>0</v>
      </c>
      <c r="M490" s="141">
        <v>0</v>
      </c>
      <c r="N490" s="141">
        <v>0</v>
      </c>
      <c r="O490" s="141">
        <v>0</v>
      </c>
      <c r="P490" s="141">
        <v>0</v>
      </c>
    </row>
    <row r="491" spans="1:16" ht="12.75">
      <c r="A491" s="141">
        <v>10</v>
      </c>
      <c r="B491" s="141">
        <v>1999</v>
      </c>
      <c r="C491" s="141" t="s">
        <v>365</v>
      </c>
      <c r="D491" s="141">
        <v>0</v>
      </c>
      <c r="E491" s="141">
        <v>0</v>
      </c>
      <c r="F491" s="141">
        <v>0</v>
      </c>
      <c r="G491" s="141">
        <v>0</v>
      </c>
      <c r="H491" s="141">
        <v>0</v>
      </c>
      <c r="I491" s="141">
        <v>0</v>
      </c>
      <c r="J491" s="141">
        <v>0</v>
      </c>
      <c r="K491" s="141">
        <v>0</v>
      </c>
      <c r="L491" s="141">
        <v>0</v>
      </c>
      <c r="M491" s="141">
        <v>0</v>
      </c>
      <c r="N491" s="141">
        <v>0</v>
      </c>
      <c r="O491" s="141">
        <v>0</v>
      </c>
      <c r="P491" s="141">
        <v>0</v>
      </c>
    </row>
    <row r="492" spans="1:16" ht="12.75">
      <c r="A492" s="141">
        <v>10</v>
      </c>
      <c r="B492" s="141">
        <v>1999</v>
      </c>
      <c r="C492" s="141" t="s">
        <v>366</v>
      </c>
      <c r="D492" s="141">
        <v>0</v>
      </c>
      <c r="E492" s="141">
        <v>0</v>
      </c>
      <c r="F492" s="141">
        <v>0</v>
      </c>
      <c r="G492" s="141">
        <v>0</v>
      </c>
      <c r="H492" s="141">
        <v>0</v>
      </c>
      <c r="I492" s="141">
        <v>0</v>
      </c>
      <c r="J492" s="141">
        <v>0</v>
      </c>
      <c r="K492" s="141">
        <v>0</v>
      </c>
      <c r="L492" s="141">
        <v>0</v>
      </c>
      <c r="M492" s="141">
        <v>0</v>
      </c>
      <c r="N492" s="141">
        <v>0</v>
      </c>
      <c r="O492" s="141">
        <v>0</v>
      </c>
      <c r="P492" s="141">
        <v>0</v>
      </c>
    </row>
    <row r="493" spans="1:16" ht="12.75">
      <c r="A493" s="141">
        <v>10</v>
      </c>
      <c r="B493" s="141">
        <v>1999</v>
      </c>
      <c r="C493" s="141" t="s">
        <v>367</v>
      </c>
      <c r="D493" s="141">
        <v>0</v>
      </c>
      <c r="E493" s="141">
        <v>0</v>
      </c>
      <c r="F493" s="141">
        <v>0</v>
      </c>
      <c r="G493" s="141">
        <v>0</v>
      </c>
      <c r="H493" s="141">
        <v>0</v>
      </c>
      <c r="I493" s="141">
        <v>0</v>
      </c>
      <c r="J493" s="141">
        <v>0</v>
      </c>
      <c r="K493" s="141">
        <v>0</v>
      </c>
      <c r="L493" s="141">
        <v>0</v>
      </c>
      <c r="M493" s="141">
        <v>0</v>
      </c>
      <c r="N493" s="141">
        <v>0</v>
      </c>
      <c r="O493" s="141">
        <v>0</v>
      </c>
      <c r="P493" s="141">
        <v>0</v>
      </c>
    </row>
    <row r="494" spans="1:16" ht="12.75">
      <c r="A494" s="141">
        <v>10</v>
      </c>
      <c r="B494" s="141">
        <v>1999</v>
      </c>
      <c r="C494" s="141" t="s">
        <v>368</v>
      </c>
      <c r="D494" s="141">
        <v>0</v>
      </c>
      <c r="E494" s="141">
        <v>0</v>
      </c>
      <c r="F494" s="141">
        <v>0</v>
      </c>
      <c r="G494" s="141">
        <v>0</v>
      </c>
      <c r="H494" s="141">
        <v>0</v>
      </c>
      <c r="I494" s="141">
        <v>0</v>
      </c>
      <c r="J494" s="141">
        <v>0</v>
      </c>
      <c r="K494" s="141">
        <v>0</v>
      </c>
      <c r="L494" s="141">
        <v>0</v>
      </c>
      <c r="M494" s="141">
        <v>0</v>
      </c>
      <c r="N494" s="141">
        <v>0</v>
      </c>
      <c r="O494" s="141">
        <v>0</v>
      </c>
      <c r="P494" s="141">
        <v>0</v>
      </c>
    </row>
    <row r="495" spans="1:16" ht="12.75">
      <c r="A495" s="141">
        <v>10</v>
      </c>
      <c r="B495" s="141">
        <v>1999</v>
      </c>
      <c r="C495" s="141" t="s">
        <v>369</v>
      </c>
      <c r="D495" s="141">
        <v>0</v>
      </c>
      <c r="E495" s="141">
        <v>0</v>
      </c>
      <c r="F495" s="141">
        <v>0</v>
      </c>
      <c r="G495" s="141">
        <v>0</v>
      </c>
      <c r="H495" s="141">
        <v>0</v>
      </c>
      <c r="I495" s="141">
        <v>0</v>
      </c>
      <c r="J495" s="141">
        <v>0</v>
      </c>
      <c r="K495" s="141">
        <v>0</v>
      </c>
      <c r="L495" s="141">
        <v>0</v>
      </c>
      <c r="M495" s="141">
        <v>0</v>
      </c>
      <c r="N495" s="141">
        <v>0</v>
      </c>
      <c r="O495" s="141">
        <v>0</v>
      </c>
      <c r="P495" s="141">
        <v>0</v>
      </c>
    </row>
    <row r="496" spans="1:16" ht="12.75">
      <c r="A496" s="141">
        <v>10</v>
      </c>
      <c r="B496" s="141">
        <v>1999</v>
      </c>
      <c r="C496" s="141" t="s">
        <v>370</v>
      </c>
      <c r="D496" s="141">
        <v>0</v>
      </c>
      <c r="E496" s="141">
        <v>0</v>
      </c>
      <c r="F496" s="141">
        <v>0</v>
      </c>
      <c r="G496" s="141">
        <v>0</v>
      </c>
      <c r="H496" s="141">
        <v>0</v>
      </c>
      <c r="I496" s="141">
        <v>0</v>
      </c>
      <c r="J496" s="141">
        <v>0</v>
      </c>
      <c r="K496" s="141">
        <v>0</v>
      </c>
      <c r="L496" s="141">
        <v>0</v>
      </c>
      <c r="M496" s="141">
        <v>0</v>
      </c>
      <c r="N496" s="141">
        <v>0</v>
      </c>
      <c r="O496" s="141">
        <v>0</v>
      </c>
      <c r="P496" s="141">
        <v>0</v>
      </c>
    </row>
    <row r="497" spans="1:16" ht="12.75">
      <c r="A497" s="141">
        <v>10</v>
      </c>
      <c r="B497" s="141">
        <v>1999</v>
      </c>
      <c r="C497" s="141" t="s">
        <v>371</v>
      </c>
      <c r="D497" s="141">
        <v>0</v>
      </c>
      <c r="E497" s="141">
        <v>0</v>
      </c>
      <c r="F497" s="141">
        <v>0</v>
      </c>
      <c r="G497" s="141">
        <v>0</v>
      </c>
      <c r="H497" s="141">
        <v>0</v>
      </c>
      <c r="I497" s="141">
        <v>0</v>
      </c>
      <c r="J497" s="141">
        <v>0</v>
      </c>
      <c r="K497" s="141">
        <v>0</v>
      </c>
      <c r="L497" s="141">
        <v>0</v>
      </c>
      <c r="M497" s="141">
        <v>0</v>
      </c>
      <c r="N497" s="141">
        <v>0</v>
      </c>
      <c r="O497" s="141">
        <v>0</v>
      </c>
      <c r="P497" s="141">
        <v>0</v>
      </c>
    </row>
    <row r="498" spans="1:16" ht="12.75">
      <c r="A498" s="141">
        <v>10</v>
      </c>
      <c r="B498" s="141">
        <v>1999</v>
      </c>
      <c r="C498" s="141" t="s">
        <v>372</v>
      </c>
      <c r="D498" s="141">
        <v>0</v>
      </c>
      <c r="E498" s="141">
        <v>0</v>
      </c>
      <c r="F498" s="141">
        <v>0</v>
      </c>
      <c r="G498" s="141">
        <v>0</v>
      </c>
      <c r="H498" s="141">
        <v>0</v>
      </c>
      <c r="I498" s="141">
        <v>0</v>
      </c>
      <c r="J498" s="141">
        <v>0</v>
      </c>
      <c r="K498" s="141">
        <v>0</v>
      </c>
      <c r="L498" s="141">
        <v>0</v>
      </c>
      <c r="M498" s="141">
        <v>0</v>
      </c>
      <c r="N498" s="141">
        <v>0</v>
      </c>
      <c r="O498" s="141">
        <v>0</v>
      </c>
      <c r="P498" s="141">
        <v>0</v>
      </c>
    </row>
    <row r="499" spans="1:16" ht="12.75">
      <c r="A499" s="141">
        <v>10</v>
      </c>
      <c r="B499" s="141">
        <v>1999</v>
      </c>
      <c r="C499" s="141" t="s">
        <v>373</v>
      </c>
      <c r="D499" s="141">
        <v>0</v>
      </c>
      <c r="E499" s="141">
        <v>0</v>
      </c>
      <c r="F499" s="141">
        <v>0</v>
      </c>
      <c r="G499" s="141">
        <v>0</v>
      </c>
      <c r="H499" s="141">
        <v>0</v>
      </c>
      <c r="I499" s="141">
        <v>0</v>
      </c>
      <c r="J499" s="141">
        <v>0</v>
      </c>
      <c r="K499" s="141">
        <v>0</v>
      </c>
      <c r="L499" s="141">
        <v>0</v>
      </c>
      <c r="M499" s="141">
        <v>0</v>
      </c>
      <c r="N499" s="141">
        <v>0</v>
      </c>
      <c r="O499" s="141">
        <v>0</v>
      </c>
      <c r="P499" s="141">
        <v>0</v>
      </c>
    </row>
    <row r="500" spans="1:16" ht="12.75">
      <c r="A500" s="141">
        <v>10</v>
      </c>
      <c r="B500" s="141">
        <v>1999</v>
      </c>
      <c r="C500" s="141" t="s">
        <v>374</v>
      </c>
      <c r="D500" s="141">
        <v>0</v>
      </c>
      <c r="E500" s="141">
        <v>0</v>
      </c>
      <c r="F500" s="141">
        <v>0</v>
      </c>
      <c r="G500" s="141">
        <v>0</v>
      </c>
      <c r="H500" s="141">
        <v>0</v>
      </c>
      <c r="I500" s="141">
        <v>0</v>
      </c>
      <c r="J500" s="141">
        <v>0</v>
      </c>
      <c r="K500" s="141">
        <v>0</v>
      </c>
      <c r="L500" s="141">
        <v>0</v>
      </c>
      <c r="M500" s="141">
        <v>0</v>
      </c>
      <c r="N500" s="141">
        <v>0</v>
      </c>
      <c r="O500" s="141">
        <v>0</v>
      </c>
      <c r="P500" s="141">
        <v>0</v>
      </c>
    </row>
    <row r="501" spans="1:16" ht="12.75">
      <c r="A501" s="141">
        <v>10</v>
      </c>
      <c r="B501" s="141">
        <v>1999</v>
      </c>
      <c r="C501" s="141" t="s">
        <v>375</v>
      </c>
      <c r="D501" s="141">
        <v>0</v>
      </c>
      <c r="E501" s="141">
        <v>0</v>
      </c>
      <c r="F501" s="141">
        <v>0</v>
      </c>
      <c r="G501" s="141">
        <v>0</v>
      </c>
      <c r="H501" s="141">
        <v>0</v>
      </c>
      <c r="I501" s="141">
        <v>0</v>
      </c>
      <c r="J501" s="141">
        <v>0</v>
      </c>
      <c r="K501" s="141">
        <v>0</v>
      </c>
      <c r="L501" s="141">
        <v>0</v>
      </c>
      <c r="M501" s="141">
        <v>0</v>
      </c>
      <c r="N501" s="141">
        <v>0</v>
      </c>
      <c r="O501" s="141">
        <v>0</v>
      </c>
      <c r="P501" s="141">
        <v>0</v>
      </c>
    </row>
    <row r="502" spans="1:16" ht="12.75">
      <c r="A502" s="141">
        <v>10</v>
      </c>
      <c r="B502" s="141">
        <v>1999</v>
      </c>
      <c r="C502" s="141" t="s">
        <v>376</v>
      </c>
      <c r="D502" s="141">
        <v>0</v>
      </c>
      <c r="E502" s="141">
        <v>0</v>
      </c>
      <c r="F502" s="141">
        <v>0</v>
      </c>
      <c r="G502" s="141">
        <v>0</v>
      </c>
      <c r="H502" s="141">
        <v>0</v>
      </c>
      <c r="I502" s="141">
        <v>0</v>
      </c>
      <c r="J502" s="141">
        <v>0</v>
      </c>
      <c r="K502" s="141">
        <v>0</v>
      </c>
      <c r="L502" s="141">
        <v>0</v>
      </c>
      <c r="M502" s="141">
        <v>0</v>
      </c>
      <c r="N502" s="141">
        <v>0</v>
      </c>
      <c r="O502" s="141">
        <v>0</v>
      </c>
      <c r="P502" s="141">
        <v>0</v>
      </c>
    </row>
    <row r="503" spans="1:16" ht="12.75">
      <c r="A503" s="141">
        <v>10</v>
      </c>
      <c r="B503" s="141">
        <v>1999</v>
      </c>
      <c r="C503" s="141" t="s">
        <v>377</v>
      </c>
      <c r="D503" s="141">
        <v>0</v>
      </c>
      <c r="E503" s="141">
        <v>0</v>
      </c>
      <c r="F503" s="141">
        <v>0</v>
      </c>
      <c r="G503" s="141">
        <v>0</v>
      </c>
      <c r="H503" s="141">
        <v>0</v>
      </c>
      <c r="I503" s="141">
        <v>0</v>
      </c>
      <c r="J503" s="141">
        <v>0</v>
      </c>
      <c r="K503" s="141">
        <v>0</v>
      </c>
      <c r="L503" s="141">
        <v>0</v>
      </c>
      <c r="M503" s="141">
        <v>0</v>
      </c>
      <c r="N503" s="141">
        <v>0</v>
      </c>
      <c r="O503" s="141">
        <v>0</v>
      </c>
      <c r="P503" s="141">
        <v>0</v>
      </c>
    </row>
    <row r="504" spans="1:16" ht="12.75">
      <c r="A504" s="141">
        <v>12</v>
      </c>
      <c r="B504" s="141">
        <v>1999</v>
      </c>
      <c r="C504" s="141" t="s">
        <v>378</v>
      </c>
      <c r="D504" s="141">
        <v>0</v>
      </c>
      <c r="E504" s="141">
        <v>0</v>
      </c>
      <c r="F504" s="141">
        <v>0</v>
      </c>
      <c r="G504" s="141">
        <v>0</v>
      </c>
      <c r="H504" s="141">
        <v>0</v>
      </c>
      <c r="I504" s="141">
        <v>0</v>
      </c>
      <c r="J504" s="141">
        <v>0</v>
      </c>
      <c r="K504" s="141">
        <v>0</v>
      </c>
      <c r="L504" s="141">
        <v>0</v>
      </c>
      <c r="M504" s="141">
        <v>0</v>
      </c>
      <c r="N504" s="141">
        <v>0</v>
      </c>
      <c r="O504" s="141">
        <v>0</v>
      </c>
      <c r="P504" s="141">
        <v>0</v>
      </c>
    </row>
    <row r="505" spans="1:16" ht="12.75">
      <c r="A505" s="141">
        <v>10</v>
      </c>
      <c r="B505" s="141">
        <v>1999</v>
      </c>
      <c r="C505" s="141" t="s">
        <v>379</v>
      </c>
      <c r="D505" s="141">
        <v>0</v>
      </c>
      <c r="E505" s="141">
        <v>0</v>
      </c>
      <c r="F505" s="141">
        <v>0</v>
      </c>
      <c r="G505" s="141">
        <v>0</v>
      </c>
      <c r="H505" s="141">
        <v>0</v>
      </c>
      <c r="I505" s="141">
        <v>0</v>
      </c>
      <c r="J505" s="141">
        <v>0</v>
      </c>
      <c r="K505" s="141">
        <v>0</v>
      </c>
      <c r="L505" s="141">
        <v>0</v>
      </c>
      <c r="M505" s="141">
        <v>0</v>
      </c>
      <c r="N505" s="141">
        <v>0</v>
      </c>
      <c r="O505" s="141">
        <v>0</v>
      </c>
      <c r="P505" s="141">
        <v>0</v>
      </c>
    </row>
    <row r="506" spans="1:16" ht="12.75">
      <c r="A506" s="141">
        <v>10</v>
      </c>
      <c r="B506" s="141">
        <v>1999</v>
      </c>
      <c r="C506" s="141" t="s">
        <v>380</v>
      </c>
      <c r="D506" s="141">
        <v>0</v>
      </c>
      <c r="E506" s="141">
        <v>0</v>
      </c>
      <c r="F506" s="141">
        <v>0</v>
      </c>
      <c r="G506" s="141">
        <v>0</v>
      </c>
      <c r="H506" s="141">
        <v>0</v>
      </c>
      <c r="I506" s="141">
        <v>0</v>
      </c>
      <c r="J506" s="141">
        <v>0</v>
      </c>
      <c r="K506" s="141">
        <v>0</v>
      </c>
      <c r="L506" s="141">
        <v>0</v>
      </c>
      <c r="M506" s="141">
        <v>0</v>
      </c>
      <c r="N506" s="141">
        <v>0</v>
      </c>
      <c r="O506" s="141">
        <v>0</v>
      </c>
      <c r="P506" s="141">
        <v>0</v>
      </c>
    </row>
    <row r="507" spans="1:16" ht="12.75">
      <c r="A507" s="141">
        <v>10</v>
      </c>
      <c r="B507" s="141">
        <v>1999</v>
      </c>
      <c r="C507" s="141" t="s">
        <v>381</v>
      </c>
      <c r="D507" s="141">
        <v>0</v>
      </c>
      <c r="E507" s="141">
        <v>0</v>
      </c>
      <c r="F507" s="141">
        <v>0</v>
      </c>
      <c r="G507" s="141">
        <v>0</v>
      </c>
      <c r="H507" s="141">
        <v>0</v>
      </c>
      <c r="I507" s="141">
        <v>0</v>
      </c>
      <c r="J507" s="141">
        <v>0</v>
      </c>
      <c r="K507" s="141">
        <v>0</v>
      </c>
      <c r="L507" s="141">
        <v>0</v>
      </c>
      <c r="M507" s="141">
        <v>0</v>
      </c>
      <c r="N507" s="141">
        <v>0</v>
      </c>
      <c r="O507" s="141">
        <v>0</v>
      </c>
      <c r="P507" s="141">
        <v>0</v>
      </c>
    </row>
    <row r="508" spans="1:16" ht="12.75">
      <c r="A508" s="141">
        <v>10</v>
      </c>
      <c r="B508" s="141">
        <v>1999</v>
      </c>
      <c r="C508" s="141" t="s">
        <v>382</v>
      </c>
      <c r="D508" s="141">
        <v>0</v>
      </c>
      <c r="E508" s="141">
        <v>0</v>
      </c>
      <c r="F508" s="141">
        <v>0</v>
      </c>
      <c r="G508" s="141">
        <v>0</v>
      </c>
      <c r="H508" s="141">
        <v>0</v>
      </c>
      <c r="I508" s="141">
        <v>0</v>
      </c>
      <c r="J508" s="141">
        <v>0</v>
      </c>
      <c r="K508" s="141">
        <v>0</v>
      </c>
      <c r="L508" s="141">
        <v>0</v>
      </c>
      <c r="M508" s="141">
        <v>0</v>
      </c>
      <c r="N508" s="141">
        <v>0</v>
      </c>
      <c r="O508" s="141">
        <v>0</v>
      </c>
      <c r="P508" s="141">
        <v>0</v>
      </c>
    </row>
    <row r="509" spans="1:16" ht="12.75">
      <c r="A509" s="141">
        <v>12</v>
      </c>
      <c r="B509" s="141">
        <v>1999</v>
      </c>
      <c r="C509" s="141" t="s">
        <v>383</v>
      </c>
      <c r="D509" s="141">
        <v>0</v>
      </c>
      <c r="E509" s="141">
        <v>0</v>
      </c>
      <c r="F509" s="141">
        <v>0</v>
      </c>
      <c r="G509" s="141">
        <v>0</v>
      </c>
      <c r="H509" s="141">
        <v>0</v>
      </c>
      <c r="I509" s="141">
        <v>0</v>
      </c>
      <c r="J509" s="141">
        <v>0</v>
      </c>
      <c r="K509" s="141">
        <v>0</v>
      </c>
      <c r="L509" s="141">
        <v>0</v>
      </c>
      <c r="M509" s="141">
        <v>0</v>
      </c>
      <c r="N509" s="141">
        <v>0</v>
      </c>
      <c r="O509" s="141">
        <v>0</v>
      </c>
      <c r="P509" s="141">
        <v>0</v>
      </c>
    </row>
    <row r="510" spans="1:16" ht="12.75">
      <c r="A510" s="141">
        <v>11</v>
      </c>
      <c r="B510" s="141">
        <v>1999</v>
      </c>
      <c r="C510" s="141" t="s">
        <v>429</v>
      </c>
      <c r="D510" s="141">
        <v>0</v>
      </c>
      <c r="E510" s="141">
        <v>0</v>
      </c>
      <c r="F510" s="141">
        <v>0</v>
      </c>
      <c r="G510" s="141">
        <v>0</v>
      </c>
      <c r="H510" s="141">
        <v>0</v>
      </c>
      <c r="I510" s="141">
        <v>0</v>
      </c>
      <c r="J510" s="141">
        <v>0</v>
      </c>
      <c r="K510" s="141">
        <v>0</v>
      </c>
      <c r="L510" s="141">
        <v>0</v>
      </c>
      <c r="M510" s="141">
        <v>0</v>
      </c>
      <c r="N510" s="141">
        <v>0</v>
      </c>
      <c r="O510" s="141">
        <v>0</v>
      </c>
      <c r="P510" s="141">
        <v>0</v>
      </c>
    </row>
    <row r="511" spans="1:16" ht="12.75">
      <c r="A511" s="141">
        <v>10</v>
      </c>
      <c r="B511" s="141">
        <v>1999</v>
      </c>
      <c r="C511" s="141" t="s">
        <v>430</v>
      </c>
      <c r="D511" s="141">
        <v>0</v>
      </c>
      <c r="E511" s="141">
        <v>0</v>
      </c>
      <c r="F511" s="141">
        <v>0</v>
      </c>
      <c r="G511" s="141">
        <v>0</v>
      </c>
      <c r="H511" s="141">
        <v>0</v>
      </c>
      <c r="I511" s="141">
        <v>0</v>
      </c>
      <c r="J511" s="141">
        <v>0</v>
      </c>
      <c r="K511" s="141">
        <v>0</v>
      </c>
      <c r="L511" s="141">
        <v>0</v>
      </c>
      <c r="M511" s="141">
        <v>0</v>
      </c>
      <c r="N511" s="141">
        <v>0</v>
      </c>
      <c r="O511" s="141">
        <v>0</v>
      </c>
      <c r="P511" s="141">
        <v>0</v>
      </c>
    </row>
    <row r="512" spans="1:16" ht="12.75">
      <c r="A512" s="141">
        <v>10</v>
      </c>
      <c r="B512" s="141">
        <v>1999</v>
      </c>
      <c r="C512" s="141" t="s">
        <v>433</v>
      </c>
      <c r="D512" s="141">
        <v>0</v>
      </c>
      <c r="E512" s="141">
        <v>0</v>
      </c>
      <c r="F512" s="141">
        <v>0</v>
      </c>
      <c r="G512" s="141">
        <v>0</v>
      </c>
      <c r="H512" s="141">
        <v>0</v>
      </c>
      <c r="I512" s="141">
        <v>0</v>
      </c>
      <c r="J512" s="141">
        <v>0</v>
      </c>
      <c r="K512" s="141">
        <v>0</v>
      </c>
      <c r="L512" s="141">
        <v>0</v>
      </c>
      <c r="M512" s="141">
        <v>0</v>
      </c>
      <c r="N512" s="141">
        <v>0</v>
      </c>
      <c r="O512" s="141">
        <v>0</v>
      </c>
      <c r="P512" s="141">
        <v>0</v>
      </c>
    </row>
    <row r="513" spans="1:16" ht="12.75">
      <c r="A513" s="141">
        <v>10</v>
      </c>
      <c r="B513" s="141">
        <v>1999</v>
      </c>
      <c r="C513" s="141" t="s">
        <v>434</v>
      </c>
      <c r="D513" s="141">
        <v>0</v>
      </c>
      <c r="E513" s="141">
        <v>0</v>
      </c>
      <c r="F513" s="141">
        <v>0</v>
      </c>
      <c r="G513" s="141">
        <v>0</v>
      </c>
      <c r="H513" s="141">
        <v>0</v>
      </c>
      <c r="I513" s="141">
        <v>0</v>
      </c>
      <c r="J513" s="141">
        <v>0</v>
      </c>
      <c r="K513" s="141">
        <v>0</v>
      </c>
      <c r="L513" s="141">
        <v>0</v>
      </c>
      <c r="M513" s="141">
        <v>0</v>
      </c>
      <c r="N513" s="141">
        <v>0</v>
      </c>
      <c r="O513" s="141">
        <v>0</v>
      </c>
      <c r="P513" s="141">
        <v>0</v>
      </c>
    </row>
    <row r="514" spans="1:16" ht="12.75">
      <c r="A514" s="141">
        <v>10</v>
      </c>
      <c r="B514" s="141">
        <v>1999</v>
      </c>
      <c r="C514" s="141" t="s">
        <v>435</v>
      </c>
      <c r="D514" s="141">
        <v>0</v>
      </c>
      <c r="E514" s="141">
        <v>0</v>
      </c>
      <c r="F514" s="141">
        <v>0</v>
      </c>
      <c r="G514" s="141">
        <v>0</v>
      </c>
      <c r="H514" s="141">
        <v>0</v>
      </c>
      <c r="I514" s="141">
        <v>0</v>
      </c>
      <c r="J514" s="141">
        <v>0</v>
      </c>
      <c r="K514" s="141">
        <v>0</v>
      </c>
      <c r="L514" s="141">
        <v>0</v>
      </c>
      <c r="M514" s="141">
        <v>0</v>
      </c>
      <c r="N514" s="141">
        <v>0</v>
      </c>
      <c r="O514" s="141">
        <v>0</v>
      </c>
      <c r="P514" s="141">
        <v>0</v>
      </c>
    </row>
    <row r="515" spans="1:16" ht="12.75">
      <c r="A515" s="141">
        <v>10</v>
      </c>
      <c r="B515" s="141">
        <v>1999</v>
      </c>
      <c r="C515" s="141" t="s">
        <v>436</v>
      </c>
      <c r="D515" s="141">
        <v>0</v>
      </c>
      <c r="E515" s="141">
        <v>0</v>
      </c>
      <c r="F515" s="141">
        <v>0</v>
      </c>
      <c r="G515" s="141">
        <v>0</v>
      </c>
      <c r="H515" s="141">
        <v>0</v>
      </c>
      <c r="I515" s="141">
        <v>0</v>
      </c>
      <c r="J515" s="141">
        <v>0</v>
      </c>
      <c r="K515" s="141">
        <v>0</v>
      </c>
      <c r="L515" s="141">
        <v>0</v>
      </c>
      <c r="M515" s="141">
        <v>0</v>
      </c>
      <c r="N515" s="141">
        <v>0</v>
      </c>
      <c r="O515" s="141">
        <v>0</v>
      </c>
      <c r="P515" s="141">
        <v>0</v>
      </c>
    </row>
    <row r="516" spans="1:16" ht="12.75">
      <c r="A516" s="141">
        <v>10</v>
      </c>
      <c r="B516" s="141">
        <v>1999</v>
      </c>
      <c r="C516" s="141" t="s">
        <v>437</v>
      </c>
      <c r="D516" s="141">
        <v>0</v>
      </c>
      <c r="E516" s="141">
        <v>0</v>
      </c>
      <c r="F516" s="141">
        <v>0</v>
      </c>
      <c r="G516" s="141">
        <v>0</v>
      </c>
      <c r="H516" s="141">
        <v>0</v>
      </c>
      <c r="I516" s="141">
        <v>0</v>
      </c>
      <c r="J516" s="141">
        <v>0</v>
      </c>
      <c r="K516" s="141">
        <v>0</v>
      </c>
      <c r="L516" s="141">
        <v>0</v>
      </c>
      <c r="M516" s="141">
        <v>0</v>
      </c>
      <c r="N516" s="141">
        <v>0</v>
      </c>
      <c r="O516" s="141">
        <v>0</v>
      </c>
      <c r="P516" s="141">
        <v>0</v>
      </c>
    </row>
    <row r="517" spans="1:16" ht="12.75">
      <c r="A517" s="141">
        <v>10</v>
      </c>
      <c r="B517" s="141">
        <v>1999</v>
      </c>
      <c r="C517" s="141" t="s">
        <v>544</v>
      </c>
      <c r="D517" s="141">
        <v>0</v>
      </c>
      <c r="E517" s="141">
        <v>0</v>
      </c>
      <c r="F517" s="141">
        <v>0</v>
      </c>
      <c r="G517" s="141">
        <v>0</v>
      </c>
      <c r="H517" s="141">
        <v>0</v>
      </c>
      <c r="I517" s="141">
        <v>0</v>
      </c>
      <c r="J517" s="141">
        <v>0</v>
      </c>
      <c r="K517" s="141">
        <v>0</v>
      </c>
      <c r="L517" s="141">
        <v>0</v>
      </c>
      <c r="M517" s="141">
        <v>0</v>
      </c>
      <c r="N517" s="141">
        <v>0</v>
      </c>
      <c r="O517" s="141">
        <v>0</v>
      </c>
      <c r="P517" s="141">
        <v>0</v>
      </c>
    </row>
    <row r="518" spans="1:16" ht="12.75">
      <c r="A518" s="141">
        <v>10</v>
      </c>
      <c r="B518" s="141">
        <v>1999</v>
      </c>
      <c r="C518" s="141" t="s">
        <v>438</v>
      </c>
      <c r="D518" s="141">
        <v>0</v>
      </c>
      <c r="E518" s="141">
        <v>0</v>
      </c>
      <c r="F518" s="141">
        <v>0</v>
      </c>
      <c r="G518" s="141">
        <v>0</v>
      </c>
      <c r="H518" s="141">
        <v>0</v>
      </c>
      <c r="I518" s="141">
        <v>0</v>
      </c>
      <c r="J518" s="141">
        <v>0</v>
      </c>
      <c r="K518" s="141">
        <v>0</v>
      </c>
      <c r="L518" s="141">
        <v>0</v>
      </c>
      <c r="M518" s="141">
        <v>0</v>
      </c>
      <c r="N518" s="141">
        <v>0</v>
      </c>
      <c r="O518" s="141">
        <v>0</v>
      </c>
      <c r="P518" s="141">
        <v>0</v>
      </c>
    </row>
    <row r="519" spans="1:16" ht="12.75">
      <c r="A519" s="141">
        <v>10</v>
      </c>
      <c r="B519" s="141">
        <v>1999</v>
      </c>
      <c r="C519" s="141" t="s">
        <v>439</v>
      </c>
      <c r="D519" s="141">
        <v>0</v>
      </c>
      <c r="E519" s="141">
        <v>0</v>
      </c>
      <c r="F519" s="141">
        <v>0</v>
      </c>
      <c r="G519" s="141">
        <v>0</v>
      </c>
      <c r="H519" s="141">
        <v>0</v>
      </c>
      <c r="I519" s="141">
        <v>0</v>
      </c>
      <c r="J519" s="141">
        <v>0</v>
      </c>
      <c r="K519" s="141">
        <v>0</v>
      </c>
      <c r="L519" s="141">
        <v>0</v>
      </c>
      <c r="M519" s="141">
        <v>0</v>
      </c>
      <c r="N519" s="141">
        <v>0</v>
      </c>
      <c r="O519" s="141">
        <v>0</v>
      </c>
      <c r="P519" s="141">
        <v>0</v>
      </c>
    </row>
    <row r="520" spans="1:16" ht="12.75">
      <c r="A520" s="141">
        <v>10</v>
      </c>
      <c r="B520" s="141">
        <v>1999</v>
      </c>
      <c r="C520" s="141" t="s">
        <v>440</v>
      </c>
      <c r="D520" s="141">
        <v>0</v>
      </c>
      <c r="E520" s="141">
        <v>0</v>
      </c>
      <c r="F520" s="141">
        <v>0</v>
      </c>
      <c r="G520" s="141">
        <v>0</v>
      </c>
      <c r="H520" s="141">
        <v>0</v>
      </c>
      <c r="I520" s="141">
        <v>0</v>
      </c>
      <c r="J520" s="141">
        <v>0</v>
      </c>
      <c r="K520" s="141">
        <v>0</v>
      </c>
      <c r="L520" s="141">
        <v>0</v>
      </c>
      <c r="M520" s="141">
        <v>0</v>
      </c>
      <c r="N520" s="141">
        <v>0</v>
      </c>
      <c r="O520" s="141">
        <v>0</v>
      </c>
      <c r="P520" s="141">
        <v>0</v>
      </c>
    </row>
    <row r="521" spans="1:16" ht="12.75">
      <c r="A521" s="141">
        <v>12</v>
      </c>
      <c r="B521" s="141">
        <v>1999</v>
      </c>
      <c r="C521" s="141" t="s">
        <v>384</v>
      </c>
      <c r="D521" s="141">
        <v>0</v>
      </c>
      <c r="E521" s="141">
        <v>0</v>
      </c>
      <c r="F521" s="141">
        <v>0</v>
      </c>
      <c r="G521" s="141">
        <v>0</v>
      </c>
      <c r="H521" s="141">
        <v>0</v>
      </c>
      <c r="I521" s="141">
        <v>0</v>
      </c>
      <c r="J521" s="141">
        <v>0</v>
      </c>
      <c r="K521" s="141">
        <v>0</v>
      </c>
      <c r="L521" s="141">
        <v>0</v>
      </c>
      <c r="M521" s="141">
        <v>0</v>
      </c>
      <c r="N521" s="141">
        <v>0</v>
      </c>
      <c r="O521" s="141">
        <v>0</v>
      </c>
      <c r="P521" s="141">
        <v>0</v>
      </c>
    </row>
    <row r="522" spans="1:16" ht="12.75">
      <c r="A522" s="141">
        <v>11</v>
      </c>
      <c r="B522" s="141">
        <v>1999</v>
      </c>
      <c r="C522" s="141" t="s">
        <v>385</v>
      </c>
      <c r="D522" s="141">
        <v>0</v>
      </c>
      <c r="E522" s="141">
        <v>0</v>
      </c>
      <c r="F522" s="141">
        <v>0</v>
      </c>
      <c r="G522" s="141">
        <v>0</v>
      </c>
      <c r="H522" s="141">
        <v>0</v>
      </c>
      <c r="I522" s="141">
        <v>0</v>
      </c>
      <c r="J522" s="141">
        <v>0</v>
      </c>
      <c r="K522" s="141">
        <v>0</v>
      </c>
      <c r="L522" s="141">
        <v>0</v>
      </c>
      <c r="M522" s="141">
        <v>0</v>
      </c>
      <c r="N522" s="141">
        <v>0</v>
      </c>
      <c r="O522" s="141">
        <v>0</v>
      </c>
      <c r="P522" s="141">
        <v>0</v>
      </c>
    </row>
    <row r="523" spans="1:16" ht="12.75">
      <c r="A523" s="141">
        <v>11</v>
      </c>
      <c r="B523" s="141">
        <v>1999</v>
      </c>
      <c r="C523" s="141" t="s">
        <v>386</v>
      </c>
      <c r="D523" s="141">
        <v>0</v>
      </c>
      <c r="E523" s="141">
        <v>0</v>
      </c>
      <c r="F523" s="141">
        <v>0</v>
      </c>
      <c r="G523" s="141">
        <v>0</v>
      </c>
      <c r="H523" s="141">
        <v>0</v>
      </c>
      <c r="I523" s="141">
        <v>0</v>
      </c>
      <c r="J523" s="141">
        <v>0</v>
      </c>
      <c r="K523" s="141">
        <v>0</v>
      </c>
      <c r="L523" s="141">
        <v>0</v>
      </c>
      <c r="M523" s="141">
        <v>0</v>
      </c>
      <c r="N523" s="141">
        <v>0</v>
      </c>
      <c r="O523" s="141">
        <v>0</v>
      </c>
      <c r="P523" s="141">
        <v>0</v>
      </c>
    </row>
    <row r="524" spans="1:16" ht="12.75">
      <c r="A524" s="141">
        <v>13</v>
      </c>
      <c r="B524" s="141">
        <v>1999</v>
      </c>
      <c r="C524" s="141" t="s">
        <v>62</v>
      </c>
      <c r="D524" s="141">
        <v>0</v>
      </c>
      <c r="E524" s="141">
        <v>0</v>
      </c>
      <c r="F524" s="141">
        <v>0</v>
      </c>
      <c r="G524" s="141">
        <v>0</v>
      </c>
      <c r="H524" s="141">
        <v>0</v>
      </c>
      <c r="I524" s="141">
        <v>0</v>
      </c>
      <c r="J524" s="141">
        <v>0</v>
      </c>
      <c r="K524" s="141">
        <v>0</v>
      </c>
      <c r="L524" s="141">
        <v>0</v>
      </c>
      <c r="M524" s="141">
        <v>0</v>
      </c>
      <c r="N524" s="141">
        <v>0</v>
      </c>
      <c r="O524" s="141">
        <v>0</v>
      </c>
      <c r="P524" s="141">
        <v>0</v>
      </c>
    </row>
    <row r="525" spans="1:11" ht="12.75">
      <c r="A525" s="141">
        <v>3</v>
      </c>
      <c r="B525" s="141">
        <v>1999</v>
      </c>
      <c r="C525" s="141" t="s">
        <v>65</v>
      </c>
      <c r="D525" s="141">
        <v>0</v>
      </c>
      <c r="E525" s="141" t="s">
        <v>58</v>
      </c>
      <c r="F525" s="141">
        <v>1</v>
      </c>
      <c r="G525" s="141" t="s">
        <v>59</v>
      </c>
      <c r="H525" s="141">
        <v>1</v>
      </c>
      <c r="I525" s="141" t="s">
        <v>60</v>
      </c>
      <c r="J525" s="141" t="s">
        <v>61</v>
      </c>
      <c r="K525" s="141">
        <v>2</v>
      </c>
    </row>
    <row r="526" spans="1:16" ht="12.75">
      <c r="A526" s="141">
        <v>10</v>
      </c>
      <c r="B526" s="141">
        <v>1999</v>
      </c>
      <c r="C526" s="141" t="s">
        <v>621</v>
      </c>
      <c r="D526" s="141">
        <v>0</v>
      </c>
      <c r="E526" s="141">
        <v>0</v>
      </c>
      <c r="F526" s="141">
        <v>0</v>
      </c>
      <c r="G526" s="141">
        <v>0</v>
      </c>
      <c r="H526" s="141">
        <v>0</v>
      </c>
      <c r="I526" s="141">
        <v>0</v>
      </c>
      <c r="J526" s="141">
        <v>0</v>
      </c>
      <c r="K526" s="141">
        <v>0</v>
      </c>
      <c r="L526" s="141">
        <v>0</v>
      </c>
      <c r="M526" s="141">
        <v>0</v>
      </c>
      <c r="N526" s="141">
        <v>0</v>
      </c>
      <c r="O526" s="141">
        <v>0</v>
      </c>
      <c r="P526" s="141">
        <v>0</v>
      </c>
    </row>
    <row r="527" spans="1:16" ht="12.75">
      <c r="A527" s="141">
        <v>10</v>
      </c>
      <c r="B527" s="141">
        <v>1999</v>
      </c>
      <c r="C527" s="141" t="s">
        <v>623</v>
      </c>
      <c r="D527" s="141">
        <v>0</v>
      </c>
      <c r="E527" s="141">
        <v>0</v>
      </c>
      <c r="F527" s="141">
        <v>0</v>
      </c>
      <c r="G527" s="141">
        <v>0</v>
      </c>
      <c r="H527" s="141">
        <v>0</v>
      </c>
      <c r="I527" s="141">
        <v>0</v>
      </c>
      <c r="J527" s="141">
        <v>0</v>
      </c>
      <c r="K527" s="141">
        <v>0</v>
      </c>
      <c r="L527" s="141">
        <v>0</v>
      </c>
      <c r="M527" s="141">
        <v>0</v>
      </c>
      <c r="N527" s="141">
        <v>0</v>
      </c>
      <c r="O527" s="141">
        <v>0</v>
      </c>
      <c r="P527" s="141">
        <v>0</v>
      </c>
    </row>
    <row r="528" spans="1:16" ht="12.75">
      <c r="A528" s="141">
        <v>10</v>
      </c>
      <c r="B528" s="141">
        <v>1999</v>
      </c>
      <c r="C528" s="141" t="s">
        <v>624</v>
      </c>
      <c r="D528" s="141">
        <v>0</v>
      </c>
      <c r="E528" s="141">
        <v>0</v>
      </c>
      <c r="F528" s="141">
        <v>0</v>
      </c>
      <c r="G528" s="141">
        <v>0</v>
      </c>
      <c r="H528" s="141">
        <v>0</v>
      </c>
      <c r="I528" s="141">
        <v>0</v>
      </c>
      <c r="J528" s="141">
        <v>0</v>
      </c>
      <c r="K528" s="141">
        <v>0</v>
      </c>
      <c r="L528" s="141">
        <v>0</v>
      </c>
      <c r="M528" s="141">
        <v>0</v>
      </c>
      <c r="N528" s="141">
        <v>0</v>
      </c>
      <c r="O528" s="141">
        <v>0</v>
      </c>
      <c r="P528" s="141">
        <v>0</v>
      </c>
    </row>
    <row r="529" spans="1:16" ht="12.75">
      <c r="A529" s="141">
        <v>10</v>
      </c>
      <c r="B529" s="141">
        <v>1999</v>
      </c>
      <c r="C529" s="141" t="s">
        <v>625</v>
      </c>
      <c r="D529" s="141">
        <v>0</v>
      </c>
      <c r="E529" s="141">
        <v>0</v>
      </c>
      <c r="F529" s="141">
        <v>0</v>
      </c>
      <c r="G529" s="141">
        <v>0</v>
      </c>
      <c r="H529" s="141">
        <v>0</v>
      </c>
      <c r="I529" s="141">
        <v>0</v>
      </c>
      <c r="J529" s="141">
        <v>0</v>
      </c>
      <c r="K529" s="141">
        <v>0</v>
      </c>
      <c r="L529" s="141">
        <v>0</v>
      </c>
      <c r="M529" s="141">
        <v>0</v>
      </c>
      <c r="N529" s="141">
        <v>0</v>
      </c>
      <c r="O529" s="141">
        <v>0</v>
      </c>
      <c r="P529" s="141">
        <v>0</v>
      </c>
    </row>
    <row r="530" spans="1:16" ht="12.75">
      <c r="A530" s="141">
        <v>10</v>
      </c>
      <c r="B530" s="141">
        <v>1999</v>
      </c>
      <c r="C530" s="141" t="s">
        <v>626</v>
      </c>
      <c r="D530" s="141">
        <v>0</v>
      </c>
      <c r="E530" s="141">
        <v>0</v>
      </c>
      <c r="F530" s="141">
        <v>0</v>
      </c>
      <c r="G530" s="141">
        <v>0</v>
      </c>
      <c r="H530" s="141">
        <v>0</v>
      </c>
      <c r="I530" s="141">
        <v>0</v>
      </c>
      <c r="J530" s="141">
        <v>0</v>
      </c>
      <c r="K530" s="141">
        <v>0</v>
      </c>
      <c r="L530" s="141">
        <v>0</v>
      </c>
      <c r="M530" s="141">
        <v>0</v>
      </c>
      <c r="N530" s="141">
        <v>0</v>
      </c>
      <c r="O530" s="141">
        <v>0</v>
      </c>
      <c r="P530" s="141">
        <v>0</v>
      </c>
    </row>
    <row r="531" spans="1:16" ht="12.75">
      <c r="A531" s="141">
        <v>10</v>
      </c>
      <c r="B531" s="141">
        <v>1999</v>
      </c>
      <c r="C531" s="141" t="s">
        <v>627</v>
      </c>
      <c r="D531" s="141">
        <v>0</v>
      </c>
      <c r="E531" s="141">
        <v>0</v>
      </c>
      <c r="F531" s="141">
        <v>0</v>
      </c>
      <c r="G531" s="141">
        <v>0</v>
      </c>
      <c r="H531" s="141">
        <v>0</v>
      </c>
      <c r="I531" s="141">
        <v>0</v>
      </c>
      <c r="J531" s="141">
        <v>0</v>
      </c>
      <c r="K531" s="141">
        <v>0</v>
      </c>
      <c r="L531" s="141">
        <v>0</v>
      </c>
      <c r="M531" s="141">
        <v>0</v>
      </c>
      <c r="N531" s="141">
        <v>0</v>
      </c>
      <c r="O531" s="141">
        <v>0</v>
      </c>
      <c r="P531" s="141">
        <v>0</v>
      </c>
    </row>
    <row r="532" spans="1:16" ht="12.75">
      <c r="A532" s="141">
        <v>10</v>
      </c>
      <c r="B532" s="141">
        <v>1999</v>
      </c>
      <c r="C532" s="141" t="s">
        <v>628</v>
      </c>
      <c r="D532" s="141">
        <v>0</v>
      </c>
      <c r="E532" s="141">
        <v>0</v>
      </c>
      <c r="F532" s="141">
        <v>0</v>
      </c>
      <c r="G532" s="141">
        <v>0</v>
      </c>
      <c r="H532" s="141">
        <v>0</v>
      </c>
      <c r="I532" s="141">
        <v>0</v>
      </c>
      <c r="J532" s="141">
        <v>0</v>
      </c>
      <c r="K532" s="141">
        <v>0</v>
      </c>
      <c r="L532" s="141">
        <v>0</v>
      </c>
      <c r="M532" s="141">
        <v>0</v>
      </c>
      <c r="N532" s="141">
        <v>0</v>
      </c>
      <c r="O532" s="141">
        <v>0</v>
      </c>
      <c r="P532" s="141">
        <v>0</v>
      </c>
    </row>
    <row r="533" spans="1:16" ht="12.75">
      <c r="A533" s="141">
        <v>10</v>
      </c>
      <c r="B533" s="141">
        <v>1999</v>
      </c>
      <c r="C533" s="141" t="s">
        <v>629</v>
      </c>
      <c r="D533" s="141">
        <v>0</v>
      </c>
      <c r="E533" s="141">
        <v>0</v>
      </c>
      <c r="F533" s="141">
        <v>0</v>
      </c>
      <c r="G533" s="141">
        <v>0</v>
      </c>
      <c r="H533" s="141">
        <v>0</v>
      </c>
      <c r="I533" s="141">
        <v>0</v>
      </c>
      <c r="J533" s="141">
        <v>0</v>
      </c>
      <c r="K533" s="141">
        <v>0</v>
      </c>
      <c r="L533" s="141">
        <v>0</v>
      </c>
      <c r="M533" s="141">
        <v>0</v>
      </c>
      <c r="N533" s="141">
        <v>0</v>
      </c>
      <c r="O533" s="141">
        <v>0</v>
      </c>
      <c r="P533" s="141">
        <v>0</v>
      </c>
    </row>
    <row r="534" spans="1:16" ht="12.75">
      <c r="A534" s="141">
        <v>10</v>
      </c>
      <c r="B534" s="141">
        <v>1999</v>
      </c>
      <c r="C534" s="141" t="s">
        <v>630</v>
      </c>
      <c r="D534" s="141">
        <v>0</v>
      </c>
      <c r="E534" s="141">
        <v>0</v>
      </c>
      <c r="F534" s="141">
        <v>0</v>
      </c>
      <c r="G534" s="141">
        <v>0</v>
      </c>
      <c r="H534" s="141">
        <v>0</v>
      </c>
      <c r="I534" s="141">
        <v>0</v>
      </c>
      <c r="J534" s="141">
        <v>0</v>
      </c>
      <c r="K534" s="141">
        <v>0</v>
      </c>
      <c r="L534" s="141">
        <v>0</v>
      </c>
      <c r="M534" s="141">
        <v>0</v>
      </c>
      <c r="N534" s="141">
        <v>0</v>
      </c>
      <c r="O534" s="141">
        <v>0</v>
      </c>
      <c r="P534" s="141">
        <v>0</v>
      </c>
    </row>
    <row r="535" spans="1:16" ht="12.75">
      <c r="A535" s="141">
        <v>10</v>
      </c>
      <c r="B535" s="141">
        <v>1999</v>
      </c>
      <c r="C535" s="141" t="s">
        <v>631</v>
      </c>
      <c r="D535" s="141">
        <v>0</v>
      </c>
      <c r="E535" s="141">
        <v>0</v>
      </c>
      <c r="F535" s="141">
        <v>0</v>
      </c>
      <c r="G535" s="141">
        <v>0</v>
      </c>
      <c r="H535" s="141">
        <v>0</v>
      </c>
      <c r="I535" s="141">
        <v>0</v>
      </c>
      <c r="J535" s="141">
        <v>0</v>
      </c>
      <c r="K535" s="141">
        <v>0</v>
      </c>
      <c r="L535" s="141">
        <v>0</v>
      </c>
      <c r="M535" s="141">
        <v>0</v>
      </c>
      <c r="N535" s="141">
        <v>0</v>
      </c>
      <c r="O535" s="141">
        <v>0</v>
      </c>
      <c r="P535" s="141">
        <v>0</v>
      </c>
    </row>
    <row r="536" spans="1:16" ht="12.75">
      <c r="A536" s="141">
        <v>10</v>
      </c>
      <c r="B536" s="141">
        <v>1999</v>
      </c>
      <c r="C536" s="141" t="s">
        <v>632</v>
      </c>
      <c r="D536" s="141">
        <v>0</v>
      </c>
      <c r="E536" s="141">
        <v>0</v>
      </c>
      <c r="F536" s="141">
        <v>0</v>
      </c>
      <c r="G536" s="141">
        <v>0</v>
      </c>
      <c r="H536" s="141">
        <v>0</v>
      </c>
      <c r="I536" s="141">
        <v>0</v>
      </c>
      <c r="J536" s="141">
        <v>0</v>
      </c>
      <c r="K536" s="141">
        <v>0</v>
      </c>
      <c r="L536" s="141">
        <v>0</v>
      </c>
      <c r="M536" s="141">
        <v>0</v>
      </c>
      <c r="N536" s="141">
        <v>0</v>
      </c>
      <c r="O536" s="141">
        <v>0</v>
      </c>
      <c r="P536" s="141">
        <v>0</v>
      </c>
    </row>
    <row r="537" spans="1:16" ht="12.75">
      <c r="A537" s="141">
        <v>10</v>
      </c>
      <c r="B537" s="141">
        <v>1999</v>
      </c>
      <c r="C537" s="141" t="s">
        <v>633</v>
      </c>
      <c r="D537" s="141">
        <v>0</v>
      </c>
      <c r="E537" s="141">
        <v>0</v>
      </c>
      <c r="F537" s="141">
        <v>0</v>
      </c>
      <c r="G537" s="141">
        <v>0</v>
      </c>
      <c r="H537" s="141">
        <v>0</v>
      </c>
      <c r="I537" s="141">
        <v>0</v>
      </c>
      <c r="J537" s="141">
        <v>0</v>
      </c>
      <c r="K537" s="141">
        <v>0</v>
      </c>
      <c r="L537" s="141">
        <v>0</v>
      </c>
      <c r="M537" s="141">
        <v>0</v>
      </c>
      <c r="N537" s="141">
        <v>0</v>
      </c>
      <c r="O537" s="141">
        <v>0</v>
      </c>
      <c r="P537" s="141">
        <v>0</v>
      </c>
    </row>
    <row r="538" spans="1:16" ht="12.75">
      <c r="A538" s="141">
        <v>10</v>
      </c>
      <c r="B538" s="141">
        <v>1999</v>
      </c>
      <c r="C538" s="141" t="s">
        <v>634</v>
      </c>
      <c r="D538" s="141">
        <v>0</v>
      </c>
      <c r="E538" s="141">
        <v>0</v>
      </c>
      <c r="F538" s="141">
        <v>0</v>
      </c>
      <c r="G538" s="141">
        <v>0</v>
      </c>
      <c r="H538" s="141">
        <v>0</v>
      </c>
      <c r="I538" s="141">
        <v>0</v>
      </c>
      <c r="J538" s="141">
        <v>0</v>
      </c>
      <c r="K538" s="141">
        <v>0</v>
      </c>
      <c r="L538" s="141">
        <v>0</v>
      </c>
      <c r="M538" s="141">
        <v>0</v>
      </c>
      <c r="N538" s="141">
        <v>0</v>
      </c>
      <c r="O538" s="141">
        <v>0</v>
      </c>
      <c r="P538" s="141">
        <v>0</v>
      </c>
    </row>
    <row r="539" spans="1:16" ht="12.75">
      <c r="A539" s="141">
        <v>10</v>
      </c>
      <c r="B539" s="141">
        <v>1999</v>
      </c>
      <c r="C539" s="141" t="s">
        <v>635</v>
      </c>
      <c r="D539" s="141">
        <v>0</v>
      </c>
      <c r="E539" s="141">
        <v>0</v>
      </c>
      <c r="F539" s="141">
        <v>0</v>
      </c>
      <c r="G539" s="141">
        <v>0</v>
      </c>
      <c r="H539" s="141">
        <v>0</v>
      </c>
      <c r="I539" s="141">
        <v>0</v>
      </c>
      <c r="J539" s="141">
        <v>0</v>
      </c>
      <c r="K539" s="141">
        <v>0</v>
      </c>
      <c r="L539" s="141">
        <v>0</v>
      </c>
      <c r="M539" s="141">
        <v>0</v>
      </c>
      <c r="N539" s="141">
        <v>0</v>
      </c>
      <c r="O539" s="141">
        <v>0</v>
      </c>
      <c r="P539" s="141">
        <v>0</v>
      </c>
    </row>
    <row r="540" spans="1:16" ht="12.75">
      <c r="A540" s="141">
        <v>10</v>
      </c>
      <c r="B540" s="141">
        <v>1999</v>
      </c>
      <c r="C540" s="141" t="s">
        <v>636</v>
      </c>
      <c r="D540" s="141">
        <v>0</v>
      </c>
      <c r="E540" s="141">
        <v>0</v>
      </c>
      <c r="F540" s="141">
        <v>0</v>
      </c>
      <c r="G540" s="141">
        <v>0</v>
      </c>
      <c r="H540" s="141">
        <v>0</v>
      </c>
      <c r="I540" s="141">
        <v>0</v>
      </c>
      <c r="J540" s="141">
        <v>0</v>
      </c>
      <c r="K540" s="141">
        <v>0</v>
      </c>
      <c r="L540" s="141">
        <v>0</v>
      </c>
      <c r="M540" s="141">
        <v>0</v>
      </c>
      <c r="N540" s="141">
        <v>0</v>
      </c>
      <c r="O540" s="141">
        <v>0</v>
      </c>
      <c r="P540" s="141">
        <v>0</v>
      </c>
    </row>
    <row r="541" spans="1:16" ht="12.75">
      <c r="A541" s="141">
        <v>10</v>
      </c>
      <c r="B541" s="141">
        <v>1999</v>
      </c>
      <c r="C541" s="141" t="s">
        <v>637</v>
      </c>
      <c r="D541" s="141">
        <v>0</v>
      </c>
      <c r="E541" s="141">
        <v>0</v>
      </c>
      <c r="F541" s="141">
        <v>0</v>
      </c>
      <c r="G541" s="141">
        <v>0</v>
      </c>
      <c r="H541" s="141">
        <v>0</v>
      </c>
      <c r="I541" s="141">
        <v>0</v>
      </c>
      <c r="J541" s="141">
        <v>0</v>
      </c>
      <c r="K541" s="141">
        <v>0</v>
      </c>
      <c r="L541" s="141">
        <v>0</v>
      </c>
      <c r="M541" s="141">
        <v>0</v>
      </c>
      <c r="N541" s="141">
        <v>0</v>
      </c>
      <c r="O541" s="141">
        <v>0</v>
      </c>
      <c r="P541" s="141">
        <v>0</v>
      </c>
    </row>
    <row r="542" spans="1:16" ht="12.75">
      <c r="A542" s="141">
        <v>10</v>
      </c>
      <c r="B542" s="141">
        <v>1999</v>
      </c>
      <c r="C542" s="141" t="s">
        <v>638</v>
      </c>
      <c r="D542" s="141">
        <v>0</v>
      </c>
      <c r="E542" s="141">
        <v>0</v>
      </c>
      <c r="F542" s="141">
        <v>0</v>
      </c>
      <c r="G542" s="141">
        <v>0</v>
      </c>
      <c r="H542" s="141">
        <v>0</v>
      </c>
      <c r="I542" s="141">
        <v>0</v>
      </c>
      <c r="J542" s="141">
        <v>0</v>
      </c>
      <c r="K542" s="141">
        <v>0</v>
      </c>
      <c r="L542" s="141">
        <v>0</v>
      </c>
      <c r="M542" s="141">
        <v>0</v>
      </c>
      <c r="N542" s="141">
        <v>0</v>
      </c>
      <c r="O542" s="141">
        <v>0</v>
      </c>
      <c r="P542" s="141">
        <v>0</v>
      </c>
    </row>
    <row r="543" spans="1:16" ht="12.75">
      <c r="A543" s="141">
        <v>10</v>
      </c>
      <c r="B543" s="141">
        <v>1999</v>
      </c>
      <c r="C543" s="141" t="s">
        <v>639</v>
      </c>
      <c r="D543" s="141">
        <v>0</v>
      </c>
      <c r="E543" s="141">
        <v>0</v>
      </c>
      <c r="F543" s="141">
        <v>0</v>
      </c>
      <c r="G543" s="141">
        <v>0</v>
      </c>
      <c r="H543" s="141">
        <v>0</v>
      </c>
      <c r="I543" s="141">
        <v>0</v>
      </c>
      <c r="J543" s="141">
        <v>0</v>
      </c>
      <c r="K543" s="141">
        <v>0</v>
      </c>
      <c r="L543" s="141">
        <v>0</v>
      </c>
      <c r="M543" s="141">
        <v>0</v>
      </c>
      <c r="N543" s="141">
        <v>0</v>
      </c>
      <c r="O543" s="141">
        <v>0</v>
      </c>
      <c r="P543" s="141">
        <v>0</v>
      </c>
    </row>
    <row r="544" spans="1:16" ht="12.75">
      <c r="A544" s="141">
        <v>10</v>
      </c>
      <c r="B544" s="141">
        <v>1999</v>
      </c>
      <c r="C544" s="141" t="s">
        <v>640</v>
      </c>
      <c r="D544" s="141">
        <v>0</v>
      </c>
      <c r="E544" s="141">
        <v>0</v>
      </c>
      <c r="F544" s="141">
        <v>0</v>
      </c>
      <c r="G544" s="141">
        <v>0</v>
      </c>
      <c r="H544" s="141">
        <v>0</v>
      </c>
      <c r="I544" s="141">
        <v>0</v>
      </c>
      <c r="J544" s="141">
        <v>0</v>
      </c>
      <c r="K544" s="141">
        <v>0</v>
      </c>
      <c r="L544" s="141">
        <v>0</v>
      </c>
      <c r="M544" s="141">
        <v>0</v>
      </c>
      <c r="N544" s="141">
        <v>0</v>
      </c>
      <c r="O544" s="141">
        <v>0</v>
      </c>
      <c r="P544" s="141">
        <v>0</v>
      </c>
    </row>
    <row r="545" spans="1:16" ht="12.75">
      <c r="A545" s="141">
        <v>10</v>
      </c>
      <c r="B545" s="141">
        <v>1999</v>
      </c>
      <c r="C545" s="141" t="s">
        <v>641</v>
      </c>
      <c r="D545" s="141">
        <v>0</v>
      </c>
      <c r="E545" s="141">
        <v>0</v>
      </c>
      <c r="F545" s="141">
        <v>0</v>
      </c>
      <c r="G545" s="141">
        <v>0</v>
      </c>
      <c r="H545" s="141">
        <v>0</v>
      </c>
      <c r="I545" s="141">
        <v>0</v>
      </c>
      <c r="J545" s="141">
        <v>0</v>
      </c>
      <c r="K545" s="141">
        <v>0</v>
      </c>
      <c r="L545" s="141">
        <v>0</v>
      </c>
      <c r="M545" s="141">
        <v>0</v>
      </c>
      <c r="N545" s="141">
        <v>0</v>
      </c>
      <c r="O545" s="141">
        <v>0</v>
      </c>
      <c r="P545" s="141">
        <v>0</v>
      </c>
    </row>
    <row r="546" spans="1:16" ht="12.75">
      <c r="A546" s="141">
        <v>10</v>
      </c>
      <c r="B546" s="141">
        <v>1999</v>
      </c>
      <c r="C546" s="141" t="s">
        <v>642</v>
      </c>
      <c r="D546" s="141">
        <v>0</v>
      </c>
      <c r="E546" s="141">
        <v>0</v>
      </c>
      <c r="F546" s="141">
        <v>0</v>
      </c>
      <c r="G546" s="141">
        <v>0</v>
      </c>
      <c r="H546" s="141">
        <v>0</v>
      </c>
      <c r="I546" s="141">
        <v>0</v>
      </c>
      <c r="J546" s="141">
        <v>0</v>
      </c>
      <c r="K546" s="141">
        <v>0</v>
      </c>
      <c r="L546" s="141">
        <v>0</v>
      </c>
      <c r="M546" s="141">
        <v>0</v>
      </c>
      <c r="N546" s="141">
        <v>0</v>
      </c>
      <c r="O546" s="141">
        <v>0</v>
      </c>
      <c r="P546" s="141">
        <v>0</v>
      </c>
    </row>
    <row r="547" spans="1:16" ht="12.75">
      <c r="A547" s="141">
        <v>10</v>
      </c>
      <c r="B547" s="141">
        <v>1999</v>
      </c>
      <c r="C547" s="141" t="s">
        <v>643</v>
      </c>
      <c r="D547" s="141">
        <v>0</v>
      </c>
      <c r="E547" s="141">
        <v>0</v>
      </c>
      <c r="F547" s="141">
        <v>0</v>
      </c>
      <c r="G547" s="141">
        <v>0</v>
      </c>
      <c r="H547" s="141">
        <v>0</v>
      </c>
      <c r="I547" s="141">
        <v>0</v>
      </c>
      <c r="J547" s="141">
        <v>0</v>
      </c>
      <c r="K547" s="141">
        <v>0</v>
      </c>
      <c r="L547" s="141">
        <v>0</v>
      </c>
      <c r="M547" s="141">
        <v>0</v>
      </c>
      <c r="N547" s="141">
        <v>0</v>
      </c>
      <c r="O547" s="141">
        <v>0</v>
      </c>
      <c r="P547" s="141">
        <v>0</v>
      </c>
    </row>
    <row r="548" spans="1:16" ht="12.75">
      <c r="A548" s="141">
        <v>10</v>
      </c>
      <c r="B548" s="141">
        <v>1999</v>
      </c>
      <c r="C548" s="141" t="s">
        <v>644</v>
      </c>
      <c r="D548" s="141">
        <v>0</v>
      </c>
      <c r="E548" s="141">
        <v>0</v>
      </c>
      <c r="F548" s="141">
        <v>0</v>
      </c>
      <c r="G548" s="141">
        <v>0</v>
      </c>
      <c r="H548" s="141">
        <v>0</v>
      </c>
      <c r="I548" s="141">
        <v>0</v>
      </c>
      <c r="J548" s="141">
        <v>0</v>
      </c>
      <c r="K548" s="141">
        <v>0</v>
      </c>
      <c r="L548" s="141">
        <v>0</v>
      </c>
      <c r="M548" s="141">
        <v>0</v>
      </c>
      <c r="N548" s="141">
        <v>0</v>
      </c>
      <c r="O548" s="141">
        <v>0</v>
      </c>
      <c r="P548" s="141">
        <v>0</v>
      </c>
    </row>
    <row r="549" spans="1:16" ht="12.75">
      <c r="A549" s="141">
        <v>10</v>
      </c>
      <c r="B549" s="141">
        <v>1999</v>
      </c>
      <c r="C549" s="141" t="s">
        <v>645</v>
      </c>
      <c r="D549" s="141">
        <v>0</v>
      </c>
      <c r="E549" s="141">
        <v>0</v>
      </c>
      <c r="F549" s="141">
        <v>0</v>
      </c>
      <c r="G549" s="141">
        <v>0</v>
      </c>
      <c r="H549" s="141">
        <v>0</v>
      </c>
      <c r="I549" s="141">
        <v>0</v>
      </c>
      <c r="J549" s="141">
        <v>0</v>
      </c>
      <c r="K549" s="141">
        <v>0</v>
      </c>
      <c r="L549" s="141">
        <v>0</v>
      </c>
      <c r="M549" s="141">
        <v>0</v>
      </c>
      <c r="N549" s="141">
        <v>0</v>
      </c>
      <c r="O549" s="141">
        <v>0</v>
      </c>
      <c r="P549" s="141">
        <v>0</v>
      </c>
    </row>
    <row r="550" spans="1:16" ht="12.75">
      <c r="A550" s="141">
        <v>10</v>
      </c>
      <c r="B550" s="141">
        <v>1999</v>
      </c>
      <c r="C550" s="141" t="s">
        <v>646</v>
      </c>
      <c r="D550" s="141">
        <v>0</v>
      </c>
      <c r="E550" s="141">
        <v>0</v>
      </c>
      <c r="F550" s="141">
        <v>0</v>
      </c>
      <c r="G550" s="141">
        <v>0</v>
      </c>
      <c r="H550" s="141">
        <v>0</v>
      </c>
      <c r="I550" s="141">
        <v>0</v>
      </c>
      <c r="J550" s="141">
        <v>0</v>
      </c>
      <c r="K550" s="141">
        <v>0</v>
      </c>
      <c r="L550" s="141">
        <v>0</v>
      </c>
      <c r="M550" s="141">
        <v>0</v>
      </c>
      <c r="N550" s="141">
        <v>0</v>
      </c>
      <c r="O550" s="141">
        <v>0</v>
      </c>
      <c r="P550" s="141">
        <v>0</v>
      </c>
    </row>
    <row r="551" spans="1:16" ht="12.75">
      <c r="A551" s="141">
        <v>12</v>
      </c>
      <c r="B551" s="141">
        <v>1999</v>
      </c>
      <c r="C551" s="141" t="s">
        <v>647</v>
      </c>
      <c r="D551" s="141">
        <v>0</v>
      </c>
      <c r="E551" s="141">
        <v>0</v>
      </c>
      <c r="F551" s="141">
        <v>0</v>
      </c>
      <c r="G551" s="141">
        <v>0</v>
      </c>
      <c r="H551" s="141">
        <v>0</v>
      </c>
      <c r="I551" s="141">
        <v>0</v>
      </c>
      <c r="J551" s="141">
        <v>0</v>
      </c>
      <c r="K551" s="141">
        <v>0</v>
      </c>
      <c r="L551" s="141">
        <v>0</v>
      </c>
      <c r="M551" s="141">
        <v>0</v>
      </c>
      <c r="N551" s="141">
        <v>0</v>
      </c>
      <c r="O551" s="141">
        <v>0</v>
      </c>
      <c r="P551" s="141">
        <v>0</v>
      </c>
    </row>
    <row r="552" spans="1:16" ht="12.75">
      <c r="A552" s="141">
        <v>10</v>
      </c>
      <c r="B552" s="141">
        <v>1999</v>
      </c>
      <c r="C552" s="141" t="s">
        <v>648</v>
      </c>
      <c r="D552" s="141">
        <v>0</v>
      </c>
      <c r="E552" s="141">
        <v>0</v>
      </c>
      <c r="F552" s="141">
        <v>0</v>
      </c>
      <c r="G552" s="141">
        <v>0</v>
      </c>
      <c r="H552" s="141">
        <v>0</v>
      </c>
      <c r="I552" s="141">
        <v>0</v>
      </c>
      <c r="J552" s="141">
        <v>0</v>
      </c>
      <c r="K552" s="141">
        <v>0</v>
      </c>
      <c r="L552" s="141">
        <v>0</v>
      </c>
      <c r="M552" s="141">
        <v>0</v>
      </c>
      <c r="N552" s="141">
        <v>0</v>
      </c>
      <c r="O552" s="141">
        <v>0</v>
      </c>
      <c r="P552" s="141">
        <v>0</v>
      </c>
    </row>
    <row r="553" spans="1:16" ht="12.75">
      <c r="A553" s="141">
        <v>10</v>
      </c>
      <c r="B553" s="141">
        <v>1999</v>
      </c>
      <c r="C553" s="141" t="s">
        <v>549</v>
      </c>
      <c r="D553" s="141">
        <v>0</v>
      </c>
      <c r="E553" s="141">
        <v>0</v>
      </c>
      <c r="F553" s="141">
        <v>0</v>
      </c>
      <c r="G553" s="141">
        <v>0</v>
      </c>
      <c r="H553" s="141">
        <v>0</v>
      </c>
      <c r="I553" s="141">
        <v>0</v>
      </c>
      <c r="J553" s="141">
        <v>0</v>
      </c>
      <c r="K553" s="141">
        <v>0</v>
      </c>
      <c r="L553" s="141">
        <v>0</v>
      </c>
      <c r="M553" s="141">
        <v>0</v>
      </c>
      <c r="N553" s="141">
        <v>0</v>
      </c>
      <c r="O553" s="141">
        <v>0</v>
      </c>
      <c r="P553" s="141">
        <v>0</v>
      </c>
    </row>
    <row r="554" spans="1:16" ht="12.75">
      <c r="A554" s="141">
        <v>10</v>
      </c>
      <c r="B554" s="141">
        <v>1999</v>
      </c>
      <c r="C554" s="141" t="s">
        <v>550</v>
      </c>
      <c r="D554" s="141">
        <v>0</v>
      </c>
      <c r="E554" s="141">
        <v>0</v>
      </c>
      <c r="F554" s="141">
        <v>0</v>
      </c>
      <c r="G554" s="141">
        <v>0</v>
      </c>
      <c r="H554" s="141">
        <v>0</v>
      </c>
      <c r="I554" s="141">
        <v>0</v>
      </c>
      <c r="J554" s="141">
        <v>0</v>
      </c>
      <c r="K554" s="141">
        <v>0</v>
      </c>
      <c r="L554" s="141">
        <v>0</v>
      </c>
      <c r="M554" s="141">
        <v>0</v>
      </c>
      <c r="N554" s="141">
        <v>0</v>
      </c>
      <c r="O554" s="141">
        <v>0</v>
      </c>
      <c r="P554" s="141">
        <v>0</v>
      </c>
    </row>
    <row r="555" spans="1:16" ht="12.75">
      <c r="A555" s="141">
        <v>10</v>
      </c>
      <c r="B555" s="141">
        <v>1999</v>
      </c>
      <c r="C555" s="141" t="s">
        <v>551</v>
      </c>
      <c r="D555" s="141">
        <v>0</v>
      </c>
      <c r="E555" s="141">
        <v>0</v>
      </c>
      <c r="F555" s="141">
        <v>0</v>
      </c>
      <c r="G555" s="141">
        <v>0</v>
      </c>
      <c r="H555" s="141">
        <v>0</v>
      </c>
      <c r="I555" s="141">
        <v>0</v>
      </c>
      <c r="J555" s="141">
        <v>0</v>
      </c>
      <c r="K555" s="141">
        <v>0</v>
      </c>
      <c r="L555" s="141">
        <v>0</v>
      </c>
      <c r="M555" s="141">
        <v>0</v>
      </c>
      <c r="N555" s="141">
        <v>0</v>
      </c>
      <c r="O555" s="141">
        <v>0</v>
      </c>
      <c r="P555" s="141">
        <v>0</v>
      </c>
    </row>
    <row r="556" spans="1:16" ht="12.75">
      <c r="A556" s="141">
        <v>10</v>
      </c>
      <c r="B556" s="141">
        <v>1999</v>
      </c>
      <c r="C556" s="141" t="s">
        <v>552</v>
      </c>
      <c r="D556" s="141">
        <v>0</v>
      </c>
      <c r="E556" s="141">
        <v>0</v>
      </c>
      <c r="F556" s="141">
        <v>0</v>
      </c>
      <c r="G556" s="141">
        <v>0</v>
      </c>
      <c r="H556" s="141">
        <v>0</v>
      </c>
      <c r="I556" s="141">
        <v>0</v>
      </c>
      <c r="J556" s="141">
        <v>0</v>
      </c>
      <c r="K556" s="141">
        <v>0</v>
      </c>
      <c r="L556" s="141">
        <v>0</v>
      </c>
      <c r="M556" s="141">
        <v>0</v>
      </c>
      <c r="N556" s="141">
        <v>0</v>
      </c>
      <c r="O556" s="141">
        <v>0</v>
      </c>
      <c r="P556" s="141">
        <v>0</v>
      </c>
    </row>
    <row r="557" spans="1:16" ht="12.75">
      <c r="A557" s="141">
        <v>10</v>
      </c>
      <c r="B557" s="141">
        <v>1999</v>
      </c>
      <c r="C557" s="141" t="s">
        <v>553</v>
      </c>
      <c r="D557" s="141">
        <v>0</v>
      </c>
      <c r="E557" s="141">
        <v>0</v>
      </c>
      <c r="F557" s="141">
        <v>0</v>
      </c>
      <c r="G557" s="141">
        <v>0</v>
      </c>
      <c r="H557" s="141">
        <v>0</v>
      </c>
      <c r="I557" s="141">
        <v>0</v>
      </c>
      <c r="J557" s="141">
        <v>0</v>
      </c>
      <c r="K557" s="141">
        <v>0</v>
      </c>
      <c r="L557" s="141">
        <v>0</v>
      </c>
      <c r="M557" s="141">
        <v>0</v>
      </c>
      <c r="N557" s="141">
        <v>0</v>
      </c>
      <c r="O557" s="141">
        <v>0</v>
      </c>
      <c r="P557" s="141">
        <v>0</v>
      </c>
    </row>
    <row r="558" spans="1:16" ht="12.75">
      <c r="A558" s="141">
        <v>10</v>
      </c>
      <c r="B558" s="141">
        <v>1999</v>
      </c>
      <c r="C558" s="141" t="s">
        <v>554</v>
      </c>
      <c r="D558" s="141">
        <v>0</v>
      </c>
      <c r="E558" s="141">
        <v>0</v>
      </c>
      <c r="F558" s="141">
        <v>0</v>
      </c>
      <c r="G558" s="141">
        <v>0</v>
      </c>
      <c r="H558" s="141">
        <v>0</v>
      </c>
      <c r="I558" s="141">
        <v>0</v>
      </c>
      <c r="J558" s="141">
        <v>0</v>
      </c>
      <c r="K558" s="141">
        <v>0</v>
      </c>
      <c r="L558" s="141">
        <v>0</v>
      </c>
      <c r="M558" s="141">
        <v>0</v>
      </c>
      <c r="N558" s="141">
        <v>0</v>
      </c>
      <c r="O558" s="141">
        <v>0</v>
      </c>
      <c r="P558" s="141">
        <v>0</v>
      </c>
    </row>
    <row r="559" spans="1:16" ht="12.75">
      <c r="A559" s="141">
        <v>10</v>
      </c>
      <c r="B559" s="141">
        <v>1999</v>
      </c>
      <c r="C559" s="141" t="s">
        <v>555</v>
      </c>
      <c r="D559" s="141">
        <v>0</v>
      </c>
      <c r="E559" s="141">
        <v>0</v>
      </c>
      <c r="F559" s="141">
        <v>0</v>
      </c>
      <c r="G559" s="141">
        <v>0</v>
      </c>
      <c r="H559" s="141">
        <v>0</v>
      </c>
      <c r="I559" s="141">
        <v>0</v>
      </c>
      <c r="J559" s="141">
        <v>0</v>
      </c>
      <c r="K559" s="141">
        <v>0</v>
      </c>
      <c r="L559" s="141">
        <v>0</v>
      </c>
      <c r="M559" s="141">
        <v>0</v>
      </c>
      <c r="N559" s="141">
        <v>0</v>
      </c>
      <c r="O559" s="141">
        <v>0</v>
      </c>
      <c r="P559" s="141">
        <v>0</v>
      </c>
    </row>
    <row r="560" spans="1:16" ht="12.75">
      <c r="A560" s="141">
        <v>10</v>
      </c>
      <c r="B560" s="141">
        <v>1999</v>
      </c>
      <c r="C560" s="141" t="s">
        <v>556</v>
      </c>
      <c r="D560" s="141">
        <v>0</v>
      </c>
      <c r="E560" s="141">
        <v>0</v>
      </c>
      <c r="F560" s="141">
        <v>0</v>
      </c>
      <c r="G560" s="141">
        <v>0</v>
      </c>
      <c r="H560" s="141">
        <v>0</v>
      </c>
      <c r="I560" s="141">
        <v>0</v>
      </c>
      <c r="J560" s="141">
        <v>0</v>
      </c>
      <c r="K560" s="141">
        <v>0</v>
      </c>
      <c r="L560" s="141">
        <v>0</v>
      </c>
      <c r="M560" s="141">
        <v>0</v>
      </c>
      <c r="N560" s="141">
        <v>0</v>
      </c>
      <c r="O560" s="141">
        <v>0</v>
      </c>
      <c r="P560" s="141">
        <v>0</v>
      </c>
    </row>
    <row r="561" spans="1:16" ht="12.75">
      <c r="A561" s="141">
        <v>10</v>
      </c>
      <c r="B561" s="141">
        <v>1999</v>
      </c>
      <c r="C561" s="141" t="s">
        <v>557</v>
      </c>
      <c r="D561" s="141">
        <v>0</v>
      </c>
      <c r="E561" s="141">
        <v>0</v>
      </c>
      <c r="F561" s="141">
        <v>0</v>
      </c>
      <c r="G561" s="141">
        <v>0</v>
      </c>
      <c r="H561" s="141">
        <v>0</v>
      </c>
      <c r="I561" s="141">
        <v>0</v>
      </c>
      <c r="J561" s="141">
        <v>0</v>
      </c>
      <c r="K561" s="141">
        <v>0</v>
      </c>
      <c r="L561" s="141">
        <v>0</v>
      </c>
      <c r="M561" s="141">
        <v>0</v>
      </c>
      <c r="N561" s="141">
        <v>0</v>
      </c>
      <c r="O561" s="141">
        <v>0</v>
      </c>
      <c r="P561" s="141">
        <v>0</v>
      </c>
    </row>
    <row r="562" spans="1:16" ht="12.75">
      <c r="A562" s="141">
        <v>10</v>
      </c>
      <c r="B562" s="141">
        <v>1999</v>
      </c>
      <c r="C562" s="141" t="s">
        <v>558</v>
      </c>
      <c r="D562" s="141">
        <v>0</v>
      </c>
      <c r="E562" s="141">
        <v>0</v>
      </c>
      <c r="F562" s="141">
        <v>0</v>
      </c>
      <c r="G562" s="141">
        <v>0</v>
      </c>
      <c r="H562" s="141">
        <v>0</v>
      </c>
      <c r="I562" s="141">
        <v>0</v>
      </c>
      <c r="J562" s="141">
        <v>0</v>
      </c>
      <c r="K562" s="141">
        <v>0</v>
      </c>
      <c r="L562" s="141">
        <v>0</v>
      </c>
      <c r="M562" s="141">
        <v>0</v>
      </c>
      <c r="N562" s="141">
        <v>0</v>
      </c>
      <c r="O562" s="141">
        <v>0</v>
      </c>
      <c r="P562" s="141">
        <v>0</v>
      </c>
    </row>
    <row r="563" spans="1:16" ht="12.75">
      <c r="A563" s="141">
        <v>10</v>
      </c>
      <c r="B563" s="141">
        <v>1999</v>
      </c>
      <c r="C563" s="141" t="s">
        <v>559</v>
      </c>
      <c r="D563" s="141">
        <v>0</v>
      </c>
      <c r="E563" s="141">
        <v>0</v>
      </c>
      <c r="F563" s="141">
        <v>0</v>
      </c>
      <c r="G563" s="141">
        <v>0</v>
      </c>
      <c r="H563" s="141">
        <v>0</v>
      </c>
      <c r="I563" s="141">
        <v>0</v>
      </c>
      <c r="J563" s="141">
        <v>0</v>
      </c>
      <c r="K563" s="141">
        <v>0</v>
      </c>
      <c r="L563" s="141">
        <v>0</v>
      </c>
      <c r="M563" s="141">
        <v>0</v>
      </c>
      <c r="N563" s="141">
        <v>0</v>
      </c>
      <c r="O563" s="141">
        <v>0</v>
      </c>
      <c r="P563" s="141">
        <v>0</v>
      </c>
    </row>
    <row r="564" spans="1:16" ht="12.75">
      <c r="A564" s="141">
        <v>10</v>
      </c>
      <c r="B564" s="141">
        <v>1999</v>
      </c>
      <c r="C564" s="141" t="s">
        <v>560</v>
      </c>
      <c r="D564" s="141">
        <v>0</v>
      </c>
      <c r="E564" s="141">
        <v>0</v>
      </c>
      <c r="F564" s="141">
        <v>0</v>
      </c>
      <c r="G564" s="141">
        <v>0</v>
      </c>
      <c r="H564" s="141">
        <v>0</v>
      </c>
      <c r="I564" s="141">
        <v>0</v>
      </c>
      <c r="J564" s="141">
        <v>0</v>
      </c>
      <c r="K564" s="141">
        <v>0</v>
      </c>
      <c r="L564" s="141">
        <v>0</v>
      </c>
      <c r="M564" s="141">
        <v>0</v>
      </c>
      <c r="N564" s="141">
        <v>0</v>
      </c>
      <c r="O564" s="141">
        <v>0</v>
      </c>
      <c r="P564" s="141">
        <v>0</v>
      </c>
    </row>
    <row r="565" spans="1:16" ht="12.75">
      <c r="A565" s="141">
        <v>10</v>
      </c>
      <c r="B565" s="141">
        <v>1999</v>
      </c>
      <c r="C565" s="141" t="s">
        <v>561</v>
      </c>
      <c r="D565" s="141">
        <v>0</v>
      </c>
      <c r="E565" s="141">
        <v>0</v>
      </c>
      <c r="F565" s="141">
        <v>0</v>
      </c>
      <c r="G565" s="141">
        <v>0</v>
      </c>
      <c r="H565" s="141">
        <v>0</v>
      </c>
      <c r="I565" s="141">
        <v>0</v>
      </c>
      <c r="J565" s="141">
        <v>0</v>
      </c>
      <c r="K565" s="141">
        <v>0</v>
      </c>
      <c r="L565" s="141">
        <v>0</v>
      </c>
      <c r="M565" s="141">
        <v>0</v>
      </c>
      <c r="N565" s="141">
        <v>0</v>
      </c>
      <c r="O565" s="141">
        <v>0</v>
      </c>
      <c r="P565" s="141">
        <v>0</v>
      </c>
    </row>
    <row r="566" spans="1:16" ht="12.75">
      <c r="A566" s="141">
        <v>10</v>
      </c>
      <c r="B566" s="141">
        <v>1999</v>
      </c>
      <c r="C566" s="141" t="s">
        <v>562</v>
      </c>
      <c r="D566" s="141">
        <v>0</v>
      </c>
      <c r="E566" s="141">
        <v>0</v>
      </c>
      <c r="F566" s="141">
        <v>0</v>
      </c>
      <c r="G566" s="141">
        <v>0</v>
      </c>
      <c r="H566" s="141">
        <v>0</v>
      </c>
      <c r="I566" s="141">
        <v>0</v>
      </c>
      <c r="J566" s="141">
        <v>0</v>
      </c>
      <c r="K566" s="141">
        <v>0</v>
      </c>
      <c r="L566" s="141">
        <v>0</v>
      </c>
      <c r="M566" s="141">
        <v>0</v>
      </c>
      <c r="N566" s="141">
        <v>0</v>
      </c>
      <c r="O566" s="141">
        <v>0</v>
      </c>
      <c r="P566" s="141">
        <v>0</v>
      </c>
    </row>
    <row r="567" spans="1:16" ht="12.75">
      <c r="A567" s="141">
        <v>10</v>
      </c>
      <c r="B567" s="141">
        <v>1999</v>
      </c>
      <c r="C567" s="141" t="s">
        <v>563</v>
      </c>
      <c r="D567" s="141">
        <v>0</v>
      </c>
      <c r="E567" s="141">
        <v>0</v>
      </c>
      <c r="F567" s="141">
        <v>0</v>
      </c>
      <c r="G567" s="141">
        <v>0</v>
      </c>
      <c r="H567" s="141">
        <v>0</v>
      </c>
      <c r="I567" s="141">
        <v>0</v>
      </c>
      <c r="J567" s="141">
        <v>0</v>
      </c>
      <c r="K567" s="141">
        <v>0</v>
      </c>
      <c r="L567" s="141">
        <v>0</v>
      </c>
      <c r="M567" s="141">
        <v>0</v>
      </c>
      <c r="N567" s="141">
        <v>0</v>
      </c>
      <c r="O567" s="141">
        <v>0</v>
      </c>
      <c r="P567" s="141">
        <v>0</v>
      </c>
    </row>
    <row r="568" spans="1:16" ht="12.75">
      <c r="A568" s="141">
        <v>10</v>
      </c>
      <c r="B568" s="141">
        <v>1999</v>
      </c>
      <c r="C568" s="141" t="s">
        <v>564</v>
      </c>
      <c r="D568" s="141">
        <v>0</v>
      </c>
      <c r="E568" s="141">
        <v>0</v>
      </c>
      <c r="F568" s="141">
        <v>0</v>
      </c>
      <c r="G568" s="141">
        <v>0</v>
      </c>
      <c r="H568" s="141">
        <v>0</v>
      </c>
      <c r="I568" s="141">
        <v>0</v>
      </c>
      <c r="J568" s="141">
        <v>0</v>
      </c>
      <c r="K568" s="141">
        <v>0</v>
      </c>
      <c r="L568" s="141">
        <v>0</v>
      </c>
      <c r="M568" s="141">
        <v>0</v>
      </c>
      <c r="N568" s="141">
        <v>0</v>
      </c>
      <c r="O568" s="141">
        <v>0</v>
      </c>
      <c r="P568" s="141">
        <v>0</v>
      </c>
    </row>
    <row r="569" spans="1:16" ht="12.75">
      <c r="A569" s="141">
        <v>10</v>
      </c>
      <c r="B569" s="141">
        <v>1999</v>
      </c>
      <c r="C569" s="141" t="s">
        <v>565</v>
      </c>
      <c r="D569" s="141">
        <v>0</v>
      </c>
      <c r="E569" s="141">
        <v>0</v>
      </c>
      <c r="F569" s="141">
        <v>0</v>
      </c>
      <c r="G569" s="141">
        <v>0</v>
      </c>
      <c r="H569" s="141">
        <v>0</v>
      </c>
      <c r="I569" s="141">
        <v>0</v>
      </c>
      <c r="J569" s="141">
        <v>0</v>
      </c>
      <c r="K569" s="141">
        <v>0</v>
      </c>
      <c r="L569" s="141">
        <v>0</v>
      </c>
      <c r="M569" s="141">
        <v>0</v>
      </c>
      <c r="N569" s="141">
        <v>0</v>
      </c>
      <c r="O569" s="141">
        <v>0</v>
      </c>
      <c r="P569" s="141">
        <v>0</v>
      </c>
    </row>
    <row r="570" spans="1:16" ht="12.75">
      <c r="A570" s="141">
        <v>10</v>
      </c>
      <c r="B570" s="141">
        <v>1999</v>
      </c>
      <c r="C570" s="141" t="s">
        <v>566</v>
      </c>
      <c r="D570" s="141">
        <v>0</v>
      </c>
      <c r="E570" s="141">
        <v>0</v>
      </c>
      <c r="F570" s="141">
        <v>0</v>
      </c>
      <c r="G570" s="141">
        <v>0</v>
      </c>
      <c r="H570" s="141">
        <v>0</v>
      </c>
      <c r="I570" s="141">
        <v>0</v>
      </c>
      <c r="J570" s="141">
        <v>0</v>
      </c>
      <c r="K570" s="141">
        <v>0</v>
      </c>
      <c r="L570" s="141">
        <v>0</v>
      </c>
      <c r="M570" s="141">
        <v>0</v>
      </c>
      <c r="N570" s="141">
        <v>0</v>
      </c>
      <c r="O570" s="141">
        <v>0</v>
      </c>
      <c r="P570" s="141">
        <v>0</v>
      </c>
    </row>
    <row r="571" spans="1:16" ht="12.75">
      <c r="A571" s="141">
        <v>10</v>
      </c>
      <c r="B571" s="141">
        <v>1999</v>
      </c>
      <c r="C571" s="141" t="s">
        <v>567</v>
      </c>
      <c r="D571" s="141">
        <v>0</v>
      </c>
      <c r="E571" s="141">
        <v>0</v>
      </c>
      <c r="F571" s="141">
        <v>0</v>
      </c>
      <c r="G571" s="141">
        <v>0</v>
      </c>
      <c r="H571" s="141">
        <v>0</v>
      </c>
      <c r="I571" s="141">
        <v>0</v>
      </c>
      <c r="J571" s="141">
        <v>0</v>
      </c>
      <c r="K571" s="141">
        <v>0</v>
      </c>
      <c r="L571" s="141">
        <v>0</v>
      </c>
      <c r="M571" s="141">
        <v>0</v>
      </c>
      <c r="N571" s="141">
        <v>0</v>
      </c>
      <c r="O571" s="141">
        <v>0</v>
      </c>
      <c r="P571" s="141">
        <v>0</v>
      </c>
    </row>
    <row r="572" spans="1:16" ht="12.75">
      <c r="A572" s="141">
        <v>10</v>
      </c>
      <c r="B572" s="141">
        <v>1999</v>
      </c>
      <c r="C572" s="141" t="s">
        <v>568</v>
      </c>
      <c r="D572" s="141">
        <v>0</v>
      </c>
      <c r="E572" s="141">
        <v>0</v>
      </c>
      <c r="F572" s="141">
        <v>0</v>
      </c>
      <c r="G572" s="141">
        <v>0</v>
      </c>
      <c r="H572" s="141">
        <v>0</v>
      </c>
      <c r="I572" s="141">
        <v>0</v>
      </c>
      <c r="J572" s="141">
        <v>0</v>
      </c>
      <c r="K572" s="141">
        <v>0</v>
      </c>
      <c r="L572" s="141">
        <v>0</v>
      </c>
      <c r="M572" s="141">
        <v>0</v>
      </c>
      <c r="N572" s="141">
        <v>0</v>
      </c>
      <c r="O572" s="141">
        <v>0</v>
      </c>
      <c r="P572" s="141">
        <v>0</v>
      </c>
    </row>
    <row r="573" spans="1:16" ht="12.75">
      <c r="A573" s="141">
        <v>10</v>
      </c>
      <c r="B573" s="141">
        <v>1999</v>
      </c>
      <c r="C573" s="141" t="s">
        <v>569</v>
      </c>
      <c r="D573" s="141">
        <v>0</v>
      </c>
      <c r="E573" s="141">
        <v>0</v>
      </c>
      <c r="F573" s="141">
        <v>0</v>
      </c>
      <c r="G573" s="141">
        <v>0</v>
      </c>
      <c r="H573" s="141">
        <v>0</v>
      </c>
      <c r="I573" s="141">
        <v>0</v>
      </c>
      <c r="J573" s="141">
        <v>0</v>
      </c>
      <c r="K573" s="141">
        <v>0</v>
      </c>
      <c r="L573" s="141">
        <v>0</v>
      </c>
      <c r="M573" s="141">
        <v>0</v>
      </c>
      <c r="N573" s="141">
        <v>0</v>
      </c>
      <c r="O573" s="141">
        <v>0</v>
      </c>
      <c r="P573" s="141">
        <v>0</v>
      </c>
    </row>
    <row r="574" spans="1:16" ht="12.75">
      <c r="A574" s="141">
        <v>10</v>
      </c>
      <c r="B574" s="141">
        <v>1999</v>
      </c>
      <c r="C574" s="141" t="s">
        <v>570</v>
      </c>
      <c r="D574" s="141">
        <v>0</v>
      </c>
      <c r="E574" s="141">
        <v>0</v>
      </c>
      <c r="F574" s="141">
        <v>0</v>
      </c>
      <c r="G574" s="141">
        <v>0</v>
      </c>
      <c r="H574" s="141">
        <v>0</v>
      </c>
      <c r="I574" s="141">
        <v>0</v>
      </c>
      <c r="J574" s="141">
        <v>0</v>
      </c>
      <c r="K574" s="141">
        <v>0</v>
      </c>
      <c r="L574" s="141">
        <v>0</v>
      </c>
      <c r="M574" s="141">
        <v>0</v>
      </c>
      <c r="N574" s="141">
        <v>0</v>
      </c>
      <c r="O574" s="141">
        <v>0</v>
      </c>
      <c r="P574" s="141">
        <v>0</v>
      </c>
    </row>
    <row r="575" spans="1:16" ht="12.75">
      <c r="A575" s="141">
        <v>10</v>
      </c>
      <c r="B575" s="141">
        <v>1999</v>
      </c>
      <c r="C575" s="141" t="s">
        <v>571</v>
      </c>
      <c r="D575" s="141">
        <v>0</v>
      </c>
      <c r="E575" s="141">
        <v>0</v>
      </c>
      <c r="F575" s="141">
        <v>0</v>
      </c>
      <c r="G575" s="141">
        <v>0</v>
      </c>
      <c r="H575" s="141">
        <v>0</v>
      </c>
      <c r="I575" s="141">
        <v>0</v>
      </c>
      <c r="J575" s="141">
        <v>0</v>
      </c>
      <c r="K575" s="141">
        <v>0</v>
      </c>
      <c r="L575" s="141">
        <v>0</v>
      </c>
      <c r="M575" s="141">
        <v>0</v>
      </c>
      <c r="N575" s="141">
        <v>0</v>
      </c>
      <c r="O575" s="141">
        <v>0</v>
      </c>
      <c r="P575" s="141">
        <v>0</v>
      </c>
    </row>
    <row r="576" spans="1:16" ht="12.75">
      <c r="A576" s="141">
        <v>10</v>
      </c>
      <c r="B576" s="141">
        <v>1999</v>
      </c>
      <c r="C576" s="141" t="s">
        <v>572</v>
      </c>
      <c r="D576" s="141">
        <v>0</v>
      </c>
      <c r="E576" s="141">
        <v>0</v>
      </c>
      <c r="F576" s="141">
        <v>0</v>
      </c>
      <c r="G576" s="141">
        <v>0</v>
      </c>
      <c r="H576" s="141">
        <v>0</v>
      </c>
      <c r="I576" s="141">
        <v>0</v>
      </c>
      <c r="J576" s="141">
        <v>0</v>
      </c>
      <c r="K576" s="141">
        <v>0</v>
      </c>
      <c r="L576" s="141">
        <v>0</v>
      </c>
      <c r="M576" s="141">
        <v>0</v>
      </c>
      <c r="N576" s="141">
        <v>0</v>
      </c>
      <c r="O576" s="141">
        <v>0</v>
      </c>
      <c r="P576" s="141">
        <v>0</v>
      </c>
    </row>
    <row r="577" spans="1:16" ht="12.75">
      <c r="A577" s="141">
        <v>10</v>
      </c>
      <c r="B577" s="141">
        <v>1999</v>
      </c>
      <c r="C577" s="141" t="s">
        <v>573</v>
      </c>
      <c r="D577" s="141">
        <v>0</v>
      </c>
      <c r="E577" s="141">
        <v>0</v>
      </c>
      <c r="F577" s="141">
        <v>0</v>
      </c>
      <c r="G577" s="141">
        <v>0</v>
      </c>
      <c r="H577" s="141">
        <v>0</v>
      </c>
      <c r="I577" s="141">
        <v>0</v>
      </c>
      <c r="J577" s="141">
        <v>0</v>
      </c>
      <c r="K577" s="141">
        <v>0</v>
      </c>
      <c r="L577" s="141">
        <v>0</v>
      </c>
      <c r="M577" s="141">
        <v>0</v>
      </c>
      <c r="N577" s="141">
        <v>0</v>
      </c>
      <c r="O577" s="141">
        <v>0</v>
      </c>
      <c r="P577" s="141">
        <v>0</v>
      </c>
    </row>
    <row r="578" spans="1:16" ht="12.75">
      <c r="A578" s="141">
        <v>10</v>
      </c>
      <c r="B578" s="141">
        <v>1999</v>
      </c>
      <c r="C578" s="141" t="s">
        <v>574</v>
      </c>
      <c r="D578" s="141">
        <v>0</v>
      </c>
      <c r="E578" s="141">
        <v>0</v>
      </c>
      <c r="F578" s="141">
        <v>0</v>
      </c>
      <c r="G578" s="141">
        <v>0</v>
      </c>
      <c r="H578" s="141">
        <v>0</v>
      </c>
      <c r="I578" s="141">
        <v>0</v>
      </c>
      <c r="J578" s="141">
        <v>0</v>
      </c>
      <c r="K578" s="141">
        <v>0</v>
      </c>
      <c r="L578" s="141">
        <v>0</v>
      </c>
      <c r="M578" s="141">
        <v>0</v>
      </c>
      <c r="N578" s="141">
        <v>0</v>
      </c>
      <c r="O578" s="141">
        <v>0</v>
      </c>
      <c r="P578" s="141">
        <v>0</v>
      </c>
    </row>
    <row r="579" spans="1:16" ht="12.75">
      <c r="A579" s="141">
        <v>10</v>
      </c>
      <c r="B579" s="141">
        <v>1999</v>
      </c>
      <c r="C579" s="141" t="s">
        <v>575</v>
      </c>
      <c r="D579" s="141">
        <v>0</v>
      </c>
      <c r="E579" s="141">
        <v>0</v>
      </c>
      <c r="F579" s="141">
        <v>0</v>
      </c>
      <c r="G579" s="141">
        <v>0</v>
      </c>
      <c r="H579" s="141">
        <v>0</v>
      </c>
      <c r="I579" s="141">
        <v>0</v>
      </c>
      <c r="J579" s="141">
        <v>0</v>
      </c>
      <c r="K579" s="141">
        <v>0</v>
      </c>
      <c r="L579" s="141">
        <v>0</v>
      </c>
      <c r="M579" s="141">
        <v>0</v>
      </c>
      <c r="N579" s="141">
        <v>0</v>
      </c>
      <c r="O579" s="141">
        <v>0</v>
      </c>
      <c r="P579" s="141">
        <v>0</v>
      </c>
    </row>
    <row r="580" spans="1:16" ht="12.75">
      <c r="A580" s="141">
        <v>10</v>
      </c>
      <c r="B580" s="141">
        <v>1999</v>
      </c>
      <c r="C580" s="141" t="s">
        <v>576</v>
      </c>
      <c r="D580" s="141">
        <v>0</v>
      </c>
      <c r="E580" s="141">
        <v>0</v>
      </c>
      <c r="F580" s="141">
        <v>0</v>
      </c>
      <c r="G580" s="141">
        <v>0</v>
      </c>
      <c r="H580" s="141">
        <v>0</v>
      </c>
      <c r="I580" s="141">
        <v>0</v>
      </c>
      <c r="J580" s="141">
        <v>0</v>
      </c>
      <c r="K580" s="141">
        <v>0</v>
      </c>
      <c r="L580" s="141">
        <v>0</v>
      </c>
      <c r="M580" s="141">
        <v>0</v>
      </c>
      <c r="N580" s="141">
        <v>0</v>
      </c>
      <c r="O580" s="141">
        <v>0</v>
      </c>
      <c r="P580" s="141">
        <v>0</v>
      </c>
    </row>
    <row r="581" spans="1:16" ht="12.75">
      <c r="A581" s="141">
        <v>10</v>
      </c>
      <c r="B581" s="141">
        <v>1999</v>
      </c>
      <c r="C581" s="141" t="s">
        <v>577</v>
      </c>
      <c r="D581" s="141">
        <v>0</v>
      </c>
      <c r="E581" s="141">
        <v>0</v>
      </c>
      <c r="F581" s="141">
        <v>0</v>
      </c>
      <c r="G581" s="141">
        <v>0</v>
      </c>
      <c r="H581" s="141">
        <v>0</v>
      </c>
      <c r="I581" s="141">
        <v>0</v>
      </c>
      <c r="J581" s="141">
        <v>0</v>
      </c>
      <c r="K581" s="141">
        <v>0</v>
      </c>
      <c r="L581" s="141">
        <v>0</v>
      </c>
      <c r="M581" s="141">
        <v>0</v>
      </c>
      <c r="N581" s="141">
        <v>0</v>
      </c>
      <c r="O581" s="141">
        <v>0</v>
      </c>
      <c r="P581" s="141">
        <v>0</v>
      </c>
    </row>
    <row r="582" spans="1:16" ht="12.75">
      <c r="A582" s="141">
        <v>10</v>
      </c>
      <c r="B582" s="141">
        <v>1999</v>
      </c>
      <c r="C582" s="141" t="s">
        <v>578</v>
      </c>
      <c r="D582" s="141">
        <v>0</v>
      </c>
      <c r="E582" s="141">
        <v>0</v>
      </c>
      <c r="F582" s="141">
        <v>0</v>
      </c>
      <c r="G582" s="141">
        <v>0</v>
      </c>
      <c r="H582" s="141">
        <v>0</v>
      </c>
      <c r="I582" s="141">
        <v>0</v>
      </c>
      <c r="J582" s="141">
        <v>0</v>
      </c>
      <c r="K582" s="141">
        <v>0</v>
      </c>
      <c r="L582" s="141">
        <v>0</v>
      </c>
      <c r="M582" s="141">
        <v>0</v>
      </c>
      <c r="N582" s="141">
        <v>0</v>
      </c>
      <c r="O582" s="141">
        <v>0</v>
      </c>
      <c r="P582" s="141">
        <v>0</v>
      </c>
    </row>
    <row r="583" spans="1:16" ht="12.75">
      <c r="A583" s="141">
        <v>10</v>
      </c>
      <c r="B583" s="141">
        <v>1999</v>
      </c>
      <c r="C583" s="141" t="s">
        <v>579</v>
      </c>
      <c r="D583" s="141">
        <v>0</v>
      </c>
      <c r="E583" s="141">
        <v>0</v>
      </c>
      <c r="F583" s="141">
        <v>0</v>
      </c>
      <c r="G583" s="141">
        <v>0</v>
      </c>
      <c r="H583" s="141">
        <v>0</v>
      </c>
      <c r="I583" s="141">
        <v>0</v>
      </c>
      <c r="J583" s="141">
        <v>0</v>
      </c>
      <c r="K583" s="141">
        <v>0</v>
      </c>
      <c r="L583" s="141">
        <v>0</v>
      </c>
      <c r="M583" s="141">
        <v>0</v>
      </c>
      <c r="N583" s="141">
        <v>0</v>
      </c>
      <c r="O583" s="141">
        <v>0</v>
      </c>
      <c r="P583" s="141">
        <v>0</v>
      </c>
    </row>
    <row r="584" spans="1:16" ht="12.75">
      <c r="A584" s="141">
        <v>10</v>
      </c>
      <c r="B584" s="141">
        <v>1999</v>
      </c>
      <c r="C584" s="141" t="s">
        <v>580</v>
      </c>
      <c r="D584" s="141">
        <v>0</v>
      </c>
      <c r="E584" s="141">
        <v>0</v>
      </c>
      <c r="F584" s="141">
        <v>0</v>
      </c>
      <c r="G584" s="141">
        <v>0</v>
      </c>
      <c r="H584" s="141">
        <v>0</v>
      </c>
      <c r="I584" s="141">
        <v>0</v>
      </c>
      <c r="J584" s="141">
        <v>0</v>
      </c>
      <c r="K584" s="141">
        <v>0</v>
      </c>
      <c r="L584" s="141">
        <v>0</v>
      </c>
      <c r="M584" s="141">
        <v>0</v>
      </c>
      <c r="N584" s="141">
        <v>0</v>
      </c>
      <c r="O584" s="141">
        <v>0</v>
      </c>
      <c r="P584" s="141">
        <v>0</v>
      </c>
    </row>
    <row r="585" spans="1:16" ht="12.75">
      <c r="A585" s="141">
        <v>10</v>
      </c>
      <c r="B585" s="141">
        <v>1999</v>
      </c>
      <c r="C585" s="141" t="s">
        <v>581</v>
      </c>
      <c r="D585" s="141">
        <v>0</v>
      </c>
      <c r="E585" s="141">
        <v>0</v>
      </c>
      <c r="F585" s="141">
        <v>0</v>
      </c>
      <c r="G585" s="141">
        <v>0</v>
      </c>
      <c r="H585" s="141">
        <v>0</v>
      </c>
      <c r="I585" s="141">
        <v>0</v>
      </c>
      <c r="J585" s="141">
        <v>0</v>
      </c>
      <c r="K585" s="141">
        <v>0</v>
      </c>
      <c r="L585" s="141">
        <v>0</v>
      </c>
      <c r="M585" s="141">
        <v>0</v>
      </c>
      <c r="N585" s="141">
        <v>0</v>
      </c>
      <c r="O585" s="141">
        <v>0</v>
      </c>
      <c r="P585" s="141">
        <v>0</v>
      </c>
    </row>
    <row r="586" spans="1:16" ht="12.75">
      <c r="A586" s="141">
        <v>10</v>
      </c>
      <c r="B586" s="141">
        <v>1999</v>
      </c>
      <c r="C586" s="141" t="s">
        <v>582</v>
      </c>
      <c r="D586" s="141">
        <v>0</v>
      </c>
      <c r="E586" s="141">
        <v>0</v>
      </c>
      <c r="F586" s="141">
        <v>0</v>
      </c>
      <c r="G586" s="141">
        <v>0</v>
      </c>
      <c r="H586" s="141">
        <v>0</v>
      </c>
      <c r="I586" s="141">
        <v>0</v>
      </c>
      <c r="J586" s="141">
        <v>0</v>
      </c>
      <c r="K586" s="141">
        <v>0</v>
      </c>
      <c r="L586" s="141">
        <v>0</v>
      </c>
      <c r="M586" s="141">
        <v>0</v>
      </c>
      <c r="N586" s="141">
        <v>0</v>
      </c>
      <c r="O586" s="141">
        <v>0</v>
      </c>
      <c r="P586" s="141">
        <v>0</v>
      </c>
    </row>
    <row r="587" spans="1:16" ht="12.75">
      <c r="A587" s="141">
        <v>10</v>
      </c>
      <c r="B587" s="141">
        <v>1999</v>
      </c>
      <c r="C587" s="141" t="s">
        <v>583</v>
      </c>
      <c r="D587" s="141">
        <v>0</v>
      </c>
      <c r="E587" s="141">
        <v>0</v>
      </c>
      <c r="F587" s="141">
        <v>0</v>
      </c>
      <c r="G587" s="141">
        <v>0</v>
      </c>
      <c r="H587" s="141">
        <v>0</v>
      </c>
      <c r="I587" s="141">
        <v>0</v>
      </c>
      <c r="J587" s="141">
        <v>0</v>
      </c>
      <c r="K587" s="141">
        <v>0</v>
      </c>
      <c r="L587" s="141">
        <v>0</v>
      </c>
      <c r="M587" s="141">
        <v>0</v>
      </c>
      <c r="N587" s="141">
        <v>0</v>
      </c>
      <c r="O587" s="141">
        <v>0</v>
      </c>
      <c r="P587" s="141">
        <v>0</v>
      </c>
    </row>
    <row r="588" spans="1:16" ht="12.75">
      <c r="A588" s="141">
        <v>10</v>
      </c>
      <c r="B588" s="141">
        <v>1999</v>
      </c>
      <c r="C588" s="141" t="s">
        <v>584</v>
      </c>
      <c r="D588" s="141">
        <v>0</v>
      </c>
      <c r="E588" s="141">
        <v>0</v>
      </c>
      <c r="F588" s="141">
        <v>0</v>
      </c>
      <c r="G588" s="141">
        <v>0</v>
      </c>
      <c r="H588" s="141">
        <v>0</v>
      </c>
      <c r="I588" s="141">
        <v>0</v>
      </c>
      <c r="J588" s="141">
        <v>0</v>
      </c>
      <c r="K588" s="141">
        <v>0</v>
      </c>
      <c r="L588" s="141">
        <v>0</v>
      </c>
      <c r="M588" s="141">
        <v>0</v>
      </c>
      <c r="N588" s="141">
        <v>0</v>
      </c>
      <c r="O588" s="141">
        <v>0</v>
      </c>
      <c r="P588" s="141">
        <v>0</v>
      </c>
    </row>
    <row r="589" spans="1:16" ht="12.75">
      <c r="A589" s="141">
        <v>10</v>
      </c>
      <c r="B589" s="141">
        <v>1999</v>
      </c>
      <c r="C589" s="141" t="s">
        <v>585</v>
      </c>
      <c r="D589" s="141">
        <v>0</v>
      </c>
      <c r="E589" s="141">
        <v>0</v>
      </c>
      <c r="F589" s="141">
        <v>0</v>
      </c>
      <c r="G589" s="141">
        <v>0</v>
      </c>
      <c r="H589" s="141">
        <v>0</v>
      </c>
      <c r="I589" s="141">
        <v>0</v>
      </c>
      <c r="J589" s="141">
        <v>0</v>
      </c>
      <c r="K589" s="141">
        <v>0</v>
      </c>
      <c r="L589" s="141">
        <v>0</v>
      </c>
      <c r="M589" s="141">
        <v>0</v>
      </c>
      <c r="N589" s="141">
        <v>0</v>
      </c>
      <c r="O589" s="141">
        <v>0</v>
      </c>
      <c r="P589" s="141">
        <v>0</v>
      </c>
    </row>
    <row r="590" spans="1:16" ht="12.75">
      <c r="A590" s="141">
        <v>10</v>
      </c>
      <c r="B590" s="141">
        <v>1999</v>
      </c>
      <c r="C590" s="141" t="s">
        <v>586</v>
      </c>
      <c r="D590" s="141">
        <v>0</v>
      </c>
      <c r="E590" s="141">
        <v>0</v>
      </c>
      <c r="F590" s="141">
        <v>0</v>
      </c>
      <c r="G590" s="141">
        <v>0</v>
      </c>
      <c r="H590" s="141">
        <v>0</v>
      </c>
      <c r="I590" s="141">
        <v>0</v>
      </c>
      <c r="J590" s="141">
        <v>0</v>
      </c>
      <c r="K590" s="141">
        <v>0</v>
      </c>
      <c r="L590" s="141">
        <v>0</v>
      </c>
      <c r="M590" s="141">
        <v>0</v>
      </c>
      <c r="N590" s="141">
        <v>0</v>
      </c>
      <c r="O590" s="141">
        <v>0</v>
      </c>
      <c r="P590" s="141">
        <v>0</v>
      </c>
    </row>
    <row r="591" spans="1:16" ht="12.75">
      <c r="A591" s="141">
        <v>10</v>
      </c>
      <c r="B591" s="141">
        <v>1999</v>
      </c>
      <c r="C591" s="141" t="s">
        <v>587</v>
      </c>
      <c r="D591" s="141">
        <v>0</v>
      </c>
      <c r="E591" s="141">
        <v>0</v>
      </c>
      <c r="F591" s="141">
        <v>0</v>
      </c>
      <c r="G591" s="141">
        <v>0</v>
      </c>
      <c r="H591" s="141">
        <v>0</v>
      </c>
      <c r="I591" s="141">
        <v>0</v>
      </c>
      <c r="J591" s="141">
        <v>0</v>
      </c>
      <c r="K591" s="141">
        <v>0</v>
      </c>
      <c r="L591" s="141">
        <v>0</v>
      </c>
      <c r="M591" s="141">
        <v>0</v>
      </c>
      <c r="N591" s="141">
        <v>0</v>
      </c>
      <c r="O591" s="141">
        <v>0</v>
      </c>
      <c r="P591" s="141">
        <v>0</v>
      </c>
    </row>
    <row r="592" spans="1:16" ht="12.75">
      <c r="A592" s="141">
        <v>10</v>
      </c>
      <c r="B592" s="141">
        <v>1999</v>
      </c>
      <c r="C592" s="141" t="s">
        <v>588</v>
      </c>
      <c r="D592" s="141">
        <v>0</v>
      </c>
      <c r="E592" s="141">
        <v>0</v>
      </c>
      <c r="F592" s="141">
        <v>0</v>
      </c>
      <c r="G592" s="141">
        <v>0</v>
      </c>
      <c r="H592" s="141">
        <v>0</v>
      </c>
      <c r="I592" s="141">
        <v>0</v>
      </c>
      <c r="J592" s="141">
        <v>0</v>
      </c>
      <c r="K592" s="141">
        <v>0</v>
      </c>
      <c r="L592" s="141">
        <v>0</v>
      </c>
      <c r="M592" s="141">
        <v>0</v>
      </c>
      <c r="N592" s="141">
        <v>0</v>
      </c>
      <c r="O592" s="141">
        <v>0</v>
      </c>
      <c r="P592" s="141">
        <v>0</v>
      </c>
    </row>
    <row r="593" spans="1:16" ht="12.75">
      <c r="A593" s="141">
        <v>10</v>
      </c>
      <c r="B593" s="141">
        <v>1999</v>
      </c>
      <c r="C593" s="141" t="s">
        <v>589</v>
      </c>
      <c r="D593" s="141">
        <v>0</v>
      </c>
      <c r="E593" s="141">
        <v>0</v>
      </c>
      <c r="F593" s="141">
        <v>0</v>
      </c>
      <c r="G593" s="141">
        <v>0</v>
      </c>
      <c r="H593" s="141">
        <v>0</v>
      </c>
      <c r="I593" s="141">
        <v>0</v>
      </c>
      <c r="J593" s="141">
        <v>0</v>
      </c>
      <c r="K593" s="141">
        <v>0</v>
      </c>
      <c r="L593" s="141">
        <v>0</v>
      </c>
      <c r="M593" s="141">
        <v>0</v>
      </c>
      <c r="N593" s="141">
        <v>0</v>
      </c>
      <c r="O593" s="141">
        <v>0</v>
      </c>
      <c r="P593" s="141">
        <v>0</v>
      </c>
    </row>
    <row r="594" spans="1:16" ht="12.75">
      <c r="A594" s="141">
        <v>10</v>
      </c>
      <c r="B594" s="141">
        <v>1999</v>
      </c>
      <c r="C594" s="141" t="s">
        <v>590</v>
      </c>
      <c r="D594" s="141">
        <v>0</v>
      </c>
      <c r="E594" s="141">
        <v>0</v>
      </c>
      <c r="F594" s="141">
        <v>0</v>
      </c>
      <c r="G594" s="141">
        <v>0</v>
      </c>
      <c r="H594" s="141">
        <v>0</v>
      </c>
      <c r="I594" s="141">
        <v>0</v>
      </c>
      <c r="J594" s="141">
        <v>0</v>
      </c>
      <c r="K594" s="141">
        <v>0</v>
      </c>
      <c r="L594" s="141">
        <v>0</v>
      </c>
      <c r="M594" s="141">
        <v>0</v>
      </c>
      <c r="N594" s="141">
        <v>0</v>
      </c>
      <c r="O594" s="141">
        <v>0</v>
      </c>
      <c r="P594" s="141">
        <v>0</v>
      </c>
    </row>
    <row r="595" spans="1:16" ht="12.75">
      <c r="A595" s="141">
        <v>10</v>
      </c>
      <c r="B595" s="141">
        <v>1999</v>
      </c>
      <c r="C595" s="141" t="s">
        <v>591</v>
      </c>
      <c r="D595" s="141">
        <v>0</v>
      </c>
      <c r="E595" s="141">
        <v>0</v>
      </c>
      <c r="F595" s="141">
        <v>0</v>
      </c>
      <c r="G595" s="141">
        <v>0</v>
      </c>
      <c r="H595" s="141">
        <v>0</v>
      </c>
      <c r="I595" s="141">
        <v>0</v>
      </c>
      <c r="J595" s="141">
        <v>0</v>
      </c>
      <c r="K595" s="141">
        <v>0</v>
      </c>
      <c r="L595" s="141">
        <v>0</v>
      </c>
      <c r="M595" s="141">
        <v>0</v>
      </c>
      <c r="N595" s="141">
        <v>0</v>
      </c>
      <c r="O595" s="141">
        <v>0</v>
      </c>
      <c r="P595" s="141">
        <v>0</v>
      </c>
    </row>
    <row r="596" spans="1:16" ht="12.75">
      <c r="A596" s="141">
        <v>10</v>
      </c>
      <c r="B596" s="141">
        <v>1999</v>
      </c>
      <c r="C596" s="141" t="s">
        <v>592</v>
      </c>
      <c r="D596" s="141">
        <v>0</v>
      </c>
      <c r="E596" s="141">
        <v>0</v>
      </c>
      <c r="F596" s="141">
        <v>0</v>
      </c>
      <c r="G596" s="141">
        <v>0</v>
      </c>
      <c r="H596" s="141">
        <v>0</v>
      </c>
      <c r="I596" s="141">
        <v>0</v>
      </c>
      <c r="J596" s="141">
        <v>0</v>
      </c>
      <c r="K596" s="141">
        <v>0</v>
      </c>
      <c r="L596" s="141">
        <v>0</v>
      </c>
      <c r="M596" s="141">
        <v>0</v>
      </c>
      <c r="N596" s="141">
        <v>0</v>
      </c>
      <c r="O596" s="141">
        <v>0</v>
      </c>
      <c r="P596" s="141">
        <v>0</v>
      </c>
    </row>
    <row r="597" spans="1:16" ht="12.75">
      <c r="A597" s="141">
        <v>10</v>
      </c>
      <c r="B597" s="141">
        <v>1999</v>
      </c>
      <c r="C597" s="141" t="s">
        <v>593</v>
      </c>
      <c r="D597" s="141">
        <v>0</v>
      </c>
      <c r="E597" s="141">
        <v>0</v>
      </c>
      <c r="F597" s="141">
        <v>0</v>
      </c>
      <c r="G597" s="141">
        <v>0</v>
      </c>
      <c r="H597" s="141">
        <v>0</v>
      </c>
      <c r="I597" s="141">
        <v>0</v>
      </c>
      <c r="J597" s="141">
        <v>0</v>
      </c>
      <c r="K597" s="141">
        <v>0</v>
      </c>
      <c r="L597" s="141">
        <v>0</v>
      </c>
      <c r="M597" s="141">
        <v>0</v>
      </c>
      <c r="N597" s="141">
        <v>0</v>
      </c>
      <c r="O597" s="141">
        <v>0</v>
      </c>
      <c r="P597" s="141">
        <v>0</v>
      </c>
    </row>
    <row r="598" spans="1:16" ht="12.75">
      <c r="A598" s="141">
        <v>10</v>
      </c>
      <c r="B598" s="141">
        <v>1999</v>
      </c>
      <c r="C598" s="141" t="s">
        <v>594</v>
      </c>
      <c r="D598" s="141">
        <v>0</v>
      </c>
      <c r="E598" s="141">
        <v>0</v>
      </c>
      <c r="F598" s="141">
        <v>0</v>
      </c>
      <c r="G598" s="141">
        <v>0</v>
      </c>
      <c r="H598" s="141">
        <v>0</v>
      </c>
      <c r="I598" s="141">
        <v>0</v>
      </c>
      <c r="J598" s="141">
        <v>0</v>
      </c>
      <c r="K598" s="141">
        <v>0</v>
      </c>
      <c r="L598" s="141">
        <v>0</v>
      </c>
      <c r="M598" s="141">
        <v>0</v>
      </c>
      <c r="N598" s="141">
        <v>0</v>
      </c>
      <c r="O598" s="141">
        <v>0</v>
      </c>
      <c r="P598" s="141">
        <v>0</v>
      </c>
    </row>
    <row r="599" spans="1:16" ht="12.75">
      <c r="A599" s="141">
        <v>10</v>
      </c>
      <c r="B599" s="141">
        <v>1999</v>
      </c>
      <c r="C599" s="141" t="s">
        <v>595</v>
      </c>
      <c r="D599" s="141">
        <v>0</v>
      </c>
      <c r="E599" s="141">
        <v>0</v>
      </c>
      <c r="F599" s="141">
        <v>0</v>
      </c>
      <c r="G599" s="141">
        <v>0</v>
      </c>
      <c r="H599" s="141">
        <v>0</v>
      </c>
      <c r="I599" s="141">
        <v>0</v>
      </c>
      <c r="J599" s="141">
        <v>0</v>
      </c>
      <c r="K599" s="141">
        <v>0</v>
      </c>
      <c r="L599" s="141">
        <v>0</v>
      </c>
      <c r="M599" s="141">
        <v>0</v>
      </c>
      <c r="N599" s="141">
        <v>0</v>
      </c>
      <c r="O599" s="141">
        <v>0</v>
      </c>
      <c r="P599" s="141">
        <v>0</v>
      </c>
    </row>
    <row r="600" spans="1:16" ht="12.75">
      <c r="A600" s="141">
        <v>10</v>
      </c>
      <c r="B600" s="141">
        <v>1999</v>
      </c>
      <c r="C600" s="141" t="s">
        <v>596</v>
      </c>
      <c r="D600" s="141">
        <v>0</v>
      </c>
      <c r="E600" s="141">
        <v>0</v>
      </c>
      <c r="F600" s="141">
        <v>0</v>
      </c>
      <c r="G600" s="141">
        <v>0</v>
      </c>
      <c r="H600" s="141">
        <v>0</v>
      </c>
      <c r="I600" s="141">
        <v>0</v>
      </c>
      <c r="J600" s="141">
        <v>0</v>
      </c>
      <c r="K600" s="141">
        <v>0</v>
      </c>
      <c r="L600" s="141">
        <v>0</v>
      </c>
      <c r="M600" s="141">
        <v>0</v>
      </c>
      <c r="N600" s="141">
        <v>0</v>
      </c>
      <c r="O600" s="141">
        <v>0</v>
      </c>
      <c r="P600" s="141">
        <v>0</v>
      </c>
    </row>
    <row r="601" spans="1:16" ht="12.75">
      <c r="A601" s="141">
        <v>10</v>
      </c>
      <c r="B601" s="141">
        <v>1999</v>
      </c>
      <c r="C601" s="141" t="s">
        <v>597</v>
      </c>
      <c r="D601" s="141">
        <v>0</v>
      </c>
      <c r="E601" s="141">
        <v>0</v>
      </c>
      <c r="F601" s="141">
        <v>0</v>
      </c>
      <c r="G601" s="141">
        <v>0</v>
      </c>
      <c r="H601" s="141">
        <v>0</v>
      </c>
      <c r="I601" s="141">
        <v>0</v>
      </c>
      <c r="J601" s="141">
        <v>0</v>
      </c>
      <c r="K601" s="141">
        <v>0</v>
      </c>
      <c r="L601" s="141">
        <v>0</v>
      </c>
      <c r="M601" s="141">
        <v>0</v>
      </c>
      <c r="N601" s="141">
        <v>0</v>
      </c>
      <c r="O601" s="141">
        <v>0</v>
      </c>
      <c r="P601" s="141">
        <v>0</v>
      </c>
    </row>
    <row r="602" spans="1:16" ht="12.75">
      <c r="A602" s="141">
        <v>10</v>
      </c>
      <c r="B602" s="141">
        <v>1999</v>
      </c>
      <c r="C602" s="141" t="s">
        <v>500</v>
      </c>
      <c r="D602" s="141">
        <v>0</v>
      </c>
      <c r="E602" s="141">
        <v>0</v>
      </c>
      <c r="F602" s="141">
        <v>0</v>
      </c>
      <c r="G602" s="141">
        <v>0</v>
      </c>
      <c r="H602" s="141">
        <v>0</v>
      </c>
      <c r="I602" s="141">
        <v>0</v>
      </c>
      <c r="J602" s="141">
        <v>0</v>
      </c>
      <c r="K602" s="141">
        <v>0</v>
      </c>
      <c r="L602" s="141">
        <v>0</v>
      </c>
      <c r="M602" s="141">
        <v>0</v>
      </c>
      <c r="N602" s="141">
        <v>0</v>
      </c>
      <c r="O602" s="141">
        <v>0</v>
      </c>
      <c r="P602" s="141">
        <v>0</v>
      </c>
    </row>
    <row r="603" spans="1:16" ht="12.75">
      <c r="A603" s="141">
        <v>10</v>
      </c>
      <c r="B603" s="141">
        <v>1999</v>
      </c>
      <c r="C603" s="141" t="s">
        <v>501</v>
      </c>
      <c r="D603" s="141">
        <v>0</v>
      </c>
      <c r="E603" s="141">
        <v>0</v>
      </c>
      <c r="F603" s="141">
        <v>0</v>
      </c>
      <c r="G603" s="141">
        <v>0</v>
      </c>
      <c r="H603" s="141">
        <v>0</v>
      </c>
      <c r="I603" s="141">
        <v>0</v>
      </c>
      <c r="J603" s="141">
        <v>0</v>
      </c>
      <c r="K603" s="141">
        <v>0</v>
      </c>
      <c r="L603" s="141">
        <v>0</v>
      </c>
      <c r="M603" s="141">
        <v>0</v>
      </c>
      <c r="N603" s="141">
        <v>0</v>
      </c>
      <c r="O603" s="141">
        <v>0</v>
      </c>
      <c r="P603" s="141">
        <v>0</v>
      </c>
    </row>
    <row r="604" spans="1:16" ht="12.75">
      <c r="A604" s="141">
        <v>10</v>
      </c>
      <c r="B604" s="141">
        <v>1999</v>
      </c>
      <c r="C604" s="141" t="s">
        <v>502</v>
      </c>
      <c r="D604" s="141">
        <v>0</v>
      </c>
      <c r="E604" s="141">
        <v>0</v>
      </c>
      <c r="F604" s="141">
        <v>0</v>
      </c>
      <c r="G604" s="141">
        <v>0</v>
      </c>
      <c r="H604" s="141">
        <v>0</v>
      </c>
      <c r="I604" s="141">
        <v>0</v>
      </c>
      <c r="J604" s="141">
        <v>0</v>
      </c>
      <c r="K604" s="141">
        <v>0</v>
      </c>
      <c r="L604" s="141">
        <v>0</v>
      </c>
      <c r="M604" s="141">
        <v>0</v>
      </c>
      <c r="N604" s="141">
        <v>0</v>
      </c>
      <c r="O604" s="141">
        <v>0</v>
      </c>
      <c r="P604" s="141">
        <v>0</v>
      </c>
    </row>
    <row r="605" spans="1:16" ht="12.75">
      <c r="A605" s="141">
        <v>10</v>
      </c>
      <c r="B605" s="141">
        <v>1999</v>
      </c>
      <c r="C605" s="141" t="s">
        <v>503</v>
      </c>
      <c r="D605" s="141">
        <v>0</v>
      </c>
      <c r="E605" s="141">
        <v>0</v>
      </c>
      <c r="F605" s="141">
        <v>0</v>
      </c>
      <c r="G605" s="141">
        <v>0</v>
      </c>
      <c r="H605" s="141">
        <v>0</v>
      </c>
      <c r="I605" s="141">
        <v>0</v>
      </c>
      <c r="J605" s="141">
        <v>0</v>
      </c>
      <c r="K605" s="141">
        <v>0</v>
      </c>
      <c r="L605" s="141">
        <v>0</v>
      </c>
      <c r="M605" s="141">
        <v>0</v>
      </c>
      <c r="N605" s="141">
        <v>0</v>
      </c>
      <c r="O605" s="141">
        <v>0</v>
      </c>
      <c r="P605" s="141">
        <v>0</v>
      </c>
    </row>
    <row r="606" spans="1:16" ht="12.75">
      <c r="A606" s="141">
        <v>10</v>
      </c>
      <c r="B606" s="141">
        <v>1999</v>
      </c>
      <c r="C606" s="141" t="s">
        <v>504</v>
      </c>
      <c r="D606" s="141">
        <v>0</v>
      </c>
      <c r="E606" s="141">
        <v>0</v>
      </c>
      <c r="F606" s="141">
        <v>0</v>
      </c>
      <c r="G606" s="141">
        <v>0</v>
      </c>
      <c r="H606" s="141">
        <v>0</v>
      </c>
      <c r="I606" s="141">
        <v>0</v>
      </c>
      <c r="J606" s="141">
        <v>0</v>
      </c>
      <c r="K606" s="141">
        <v>0</v>
      </c>
      <c r="L606" s="141">
        <v>0</v>
      </c>
      <c r="M606" s="141">
        <v>0</v>
      </c>
      <c r="N606" s="141">
        <v>0</v>
      </c>
      <c r="O606" s="141">
        <v>0</v>
      </c>
      <c r="P606" s="141">
        <v>0</v>
      </c>
    </row>
    <row r="607" spans="1:16" ht="12.75">
      <c r="A607" s="141">
        <v>10</v>
      </c>
      <c r="B607" s="141">
        <v>1999</v>
      </c>
      <c r="C607" s="141" t="s">
        <v>505</v>
      </c>
      <c r="D607" s="141">
        <v>0</v>
      </c>
      <c r="E607" s="141">
        <v>0</v>
      </c>
      <c r="F607" s="141">
        <v>0</v>
      </c>
      <c r="G607" s="141">
        <v>0</v>
      </c>
      <c r="H607" s="141">
        <v>0</v>
      </c>
      <c r="I607" s="141">
        <v>0</v>
      </c>
      <c r="J607" s="141">
        <v>0</v>
      </c>
      <c r="K607" s="141">
        <v>0</v>
      </c>
      <c r="L607" s="141">
        <v>0</v>
      </c>
      <c r="M607" s="141">
        <v>0</v>
      </c>
      <c r="N607" s="141">
        <v>0</v>
      </c>
      <c r="O607" s="141">
        <v>0</v>
      </c>
      <c r="P607" s="141">
        <v>0</v>
      </c>
    </row>
    <row r="608" spans="1:16" ht="12.75">
      <c r="A608" s="141">
        <v>12</v>
      </c>
      <c r="B608" s="141">
        <v>1999</v>
      </c>
      <c r="C608" s="141" t="s">
        <v>506</v>
      </c>
      <c r="D608" s="141">
        <v>0</v>
      </c>
      <c r="E608" s="141">
        <v>0</v>
      </c>
      <c r="F608" s="141">
        <v>0</v>
      </c>
      <c r="G608" s="141">
        <v>0</v>
      </c>
      <c r="H608" s="141">
        <v>0</v>
      </c>
      <c r="I608" s="141">
        <v>0</v>
      </c>
      <c r="J608" s="141">
        <v>0</v>
      </c>
      <c r="K608" s="141">
        <v>0</v>
      </c>
      <c r="L608" s="141">
        <v>0</v>
      </c>
      <c r="M608" s="141">
        <v>0</v>
      </c>
      <c r="N608" s="141">
        <v>0</v>
      </c>
      <c r="O608" s="141">
        <v>0</v>
      </c>
      <c r="P608" s="141">
        <v>0</v>
      </c>
    </row>
    <row r="609" spans="1:16" ht="12.75">
      <c r="A609" s="141">
        <v>10</v>
      </c>
      <c r="B609" s="141">
        <v>1999</v>
      </c>
      <c r="C609" s="141" t="s">
        <v>507</v>
      </c>
      <c r="D609" s="141">
        <v>0</v>
      </c>
      <c r="E609" s="141">
        <v>0</v>
      </c>
      <c r="F609" s="141">
        <v>0</v>
      </c>
      <c r="G609" s="141">
        <v>0</v>
      </c>
      <c r="H609" s="141">
        <v>0</v>
      </c>
      <c r="I609" s="141">
        <v>0</v>
      </c>
      <c r="J609" s="141">
        <v>0</v>
      </c>
      <c r="K609" s="141">
        <v>0</v>
      </c>
      <c r="L609" s="141">
        <v>0</v>
      </c>
      <c r="M609" s="141">
        <v>0</v>
      </c>
      <c r="N609" s="141">
        <v>0</v>
      </c>
      <c r="O609" s="141">
        <v>0</v>
      </c>
      <c r="P609" s="141">
        <v>0</v>
      </c>
    </row>
    <row r="610" spans="1:16" ht="12.75">
      <c r="A610" s="141">
        <v>10</v>
      </c>
      <c r="B610" s="141">
        <v>1999</v>
      </c>
      <c r="C610" s="141" t="s">
        <v>508</v>
      </c>
      <c r="D610" s="141">
        <v>0</v>
      </c>
      <c r="E610" s="141">
        <v>0</v>
      </c>
      <c r="F610" s="141">
        <v>0</v>
      </c>
      <c r="G610" s="141">
        <v>0</v>
      </c>
      <c r="H610" s="141">
        <v>0</v>
      </c>
      <c r="I610" s="141">
        <v>0</v>
      </c>
      <c r="J610" s="141">
        <v>0</v>
      </c>
      <c r="K610" s="141">
        <v>0</v>
      </c>
      <c r="L610" s="141">
        <v>0</v>
      </c>
      <c r="M610" s="141">
        <v>0</v>
      </c>
      <c r="N610" s="141">
        <v>0</v>
      </c>
      <c r="O610" s="141">
        <v>0</v>
      </c>
      <c r="P610" s="141">
        <v>0</v>
      </c>
    </row>
    <row r="611" spans="1:16" ht="12.75">
      <c r="A611" s="141">
        <v>10</v>
      </c>
      <c r="B611" s="141">
        <v>1999</v>
      </c>
      <c r="C611" s="141" t="s">
        <v>509</v>
      </c>
      <c r="D611" s="141">
        <v>0</v>
      </c>
      <c r="E611" s="141">
        <v>0</v>
      </c>
      <c r="F611" s="141">
        <v>0</v>
      </c>
      <c r="G611" s="141">
        <v>0</v>
      </c>
      <c r="H611" s="141">
        <v>0</v>
      </c>
      <c r="I611" s="141">
        <v>0</v>
      </c>
      <c r="J611" s="141">
        <v>0</v>
      </c>
      <c r="K611" s="141">
        <v>0</v>
      </c>
      <c r="L611" s="141">
        <v>0</v>
      </c>
      <c r="M611" s="141">
        <v>0</v>
      </c>
      <c r="N611" s="141">
        <v>0</v>
      </c>
      <c r="O611" s="141">
        <v>0</v>
      </c>
      <c r="P611" s="141">
        <v>0</v>
      </c>
    </row>
    <row r="612" spans="1:16" ht="12.75">
      <c r="A612" s="141">
        <v>10</v>
      </c>
      <c r="B612" s="141">
        <v>1999</v>
      </c>
      <c r="C612" s="141" t="s">
        <v>510</v>
      </c>
      <c r="D612" s="141">
        <v>0</v>
      </c>
      <c r="E612" s="141">
        <v>0</v>
      </c>
      <c r="F612" s="141">
        <v>0</v>
      </c>
      <c r="G612" s="141">
        <v>0</v>
      </c>
      <c r="H612" s="141">
        <v>0</v>
      </c>
      <c r="I612" s="141">
        <v>0</v>
      </c>
      <c r="J612" s="141">
        <v>0</v>
      </c>
      <c r="K612" s="141">
        <v>0</v>
      </c>
      <c r="L612" s="141">
        <v>0</v>
      </c>
      <c r="M612" s="141">
        <v>0</v>
      </c>
      <c r="N612" s="141">
        <v>0</v>
      </c>
      <c r="O612" s="141">
        <v>0</v>
      </c>
      <c r="P612" s="141">
        <v>0</v>
      </c>
    </row>
    <row r="613" spans="1:16" ht="12.75">
      <c r="A613" s="141">
        <v>10</v>
      </c>
      <c r="B613" s="141">
        <v>1999</v>
      </c>
      <c r="C613" s="141" t="s">
        <v>511</v>
      </c>
      <c r="D613" s="141">
        <v>0</v>
      </c>
      <c r="E613" s="141">
        <v>0</v>
      </c>
      <c r="F613" s="141">
        <v>0</v>
      </c>
      <c r="G613" s="141">
        <v>0</v>
      </c>
      <c r="H613" s="141">
        <v>0</v>
      </c>
      <c r="I613" s="141">
        <v>0</v>
      </c>
      <c r="J613" s="141">
        <v>0</v>
      </c>
      <c r="K613" s="141">
        <v>0</v>
      </c>
      <c r="L613" s="141">
        <v>0</v>
      </c>
      <c r="M613" s="141">
        <v>0</v>
      </c>
      <c r="N613" s="141">
        <v>0</v>
      </c>
      <c r="O613" s="141">
        <v>0</v>
      </c>
      <c r="P613" s="141">
        <v>0</v>
      </c>
    </row>
    <row r="614" spans="1:16" ht="12.75">
      <c r="A614" s="141">
        <v>10</v>
      </c>
      <c r="B614" s="141">
        <v>1999</v>
      </c>
      <c r="C614" s="141" t="s">
        <v>512</v>
      </c>
      <c r="D614" s="141">
        <v>0</v>
      </c>
      <c r="E614" s="141">
        <v>0</v>
      </c>
      <c r="F614" s="141">
        <v>0</v>
      </c>
      <c r="G614" s="141">
        <v>0</v>
      </c>
      <c r="H614" s="141">
        <v>0</v>
      </c>
      <c r="I614" s="141">
        <v>0</v>
      </c>
      <c r="J614" s="141">
        <v>0</v>
      </c>
      <c r="K614" s="141">
        <v>0</v>
      </c>
      <c r="L614" s="141">
        <v>0</v>
      </c>
      <c r="M614" s="141">
        <v>0</v>
      </c>
      <c r="N614" s="141">
        <v>0</v>
      </c>
      <c r="O614" s="141">
        <v>0</v>
      </c>
      <c r="P614" s="141">
        <v>0</v>
      </c>
    </row>
    <row r="615" spans="1:16" ht="12.75">
      <c r="A615" s="141">
        <v>10</v>
      </c>
      <c r="B615" s="141">
        <v>1999</v>
      </c>
      <c r="C615" s="141" t="s">
        <v>513</v>
      </c>
      <c r="D615" s="141">
        <v>0</v>
      </c>
      <c r="E615" s="141">
        <v>0</v>
      </c>
      <c r="F615" s="141">
        <v>0</v>
      </c>
      <c r="G615" s="141">
        <v>0</v>
      </c>
      <c r="H615" s="141">
        <v>0</v>
      </c>
      <c r="I615" s="141">
        <v>0</v>
      </c>
      <c r="J615" s="141">
        <v>0</v>
      </c>
      <c r="K615" s="141">
        <v>0</v>
      </c>
      <c r="L615" s="141">
        <v>0</v>
      </c>
      <c r="M615" s="141">
        <v>0</v>
      </c>
      <c r="N615" s="141">
        <v>0</v>
      </c>
      <c r="O615" s="141">
        <v>0</v>
      </c>
      <c r="P615" s="141">
        <v>0</v>
      </c>
    </row>
    <row r="616" spans="1:16" ht="12.75">
      <c r="A616" s="141">
        <v>10</v>
      </c>
      <c r="B616" s="141">
        <v>1999</v>
      </c>
      <c r="C616" s="141" t="s">
        <v>514</v>
      </c>
      <c r="D616" s="141">
        <v>0</v>
      </c>
      <c r="E616" s="141">
        <v>0</v>
      </c>
      <c r="F616" s="141">
        <v>0</v>
      </c>
      <c r="G616" s="141">
        <v>0</v>
      </c>
      <c r="H616" s="141">
        <v>0</v>
      </c>
      <c r="I616" s="141">
        <v>0</v>
      </c>
      <c r="J616" s="141">
        <v>0</v>
      </c>
      <c r="K616" s="141">
        <v>0</v>
      </c>
      <c r="L616" s="141">
        <v>0</v>
      </c>
      <c r="M616" s="141">
        <v>0</v>
      </c>
      <c r="N616" s="141">
        <v>0</v>
      </c>
      <c r="O616" s="141">
        <v>0</v>
      </c>
      <c r="P616" s="141">
        <v>0</v>
      </c>
    </row>
    <row r="617" spans="1:16" ht="12.75">
      <c r="A617" s="141">
        <v>10</v>
      </c>
      <c r="B617" s="141">
        <v>1999</v>
      </c>
      <c r="C617" s="141" t="s">
        <v>515</v>
      </c>
      <c r="D617" s="141">
        <v>0</v>
      </c>
      <c r="E617" s="141">
        <v>0</v>
      </c>
      <c r="F617" s="141">
        <v>0</v>
      </c>
      <c r="G617" s="141">
        <v>0</v>
      </c>
      <c r="H617" s="141">
        <v>0</v>
      </c>
      <c r="I617" s="141">
        <v>0</v>
      </c>
      <c r="J617" s="141">
        <v>0</v>
      </c>
      <c r="K617" s="141">
        <v>0</v>
      </c>
      <c r="L617" s="141">
        <v>0</v>
      </c>
      <c r="M617" s="141">
        <v>0</v>
      </c>
      <c r="N617" s="141">
        <v>0</v>
      </c>
      <c r="O617" s="141">
        <v>0</v>
      </c>
      <c r="P617" s="141">
        <v>0</v>
      </c>
    </row>
    <row r="618" spans="1:16" ht="12.75">
      <c r="A618" s="141">
        <v>10</v>
      </c>
      <c r="B618" s="141">
        <v>1999</v>
      </c>
      <c r="C618" s="141" t="s">
        <v>516</v>
      </c>
      <c r="D618" s="141">
        <v>0</v>
      </c>
      <c r="E618" s="141">
        <v>0</v>
      </c>
      <c r="F618" s="141">
        <v>0</v>
      </c>
      <c r="G618" s="141">
        <v>0</v>
      </c>
      <c r="H618" s="141">
        <v>0</v>
      </c>
      <c r="I618" s="141">
        <v>0</v>
      </c>
      <c r="J618" s="141">
        <v>0</v>
      </c>
      <c r="K618" s="141">
        <v>0</v>
      </c>
      <c r="L618" s="141">
        <v>0</v>
      </c>
      <c r="M618" s="141">
        <v>0</v>
      </c>
      <c r="N618" s="141">
        <v>0</v>
      </c>
      <c r="O618" s="141">
        <v>0</v>
      </c>
      <c r="P618" s="141">
        <v>0</v>
      </c>
    </row>
    <row r="619" spans="1:16" ht="12.75">
      <c r="A619" s="141">
        <v>10</v>
      </c>
      <c r="B619" s="141">
        <v>1999</v>
      </c>
      <c r="C619" s="141" t="s">
        <v>517</v>
      </c>
      <c r="D619" s="141">
        <v>0</v>
      </c>
      <c r="E619" s="141">
        <v>0</v>
      </c>
      <c r="F619" s="141">
        <v>0</v>
      </c>
      <c r="G619" s="141">
        <v>0</v>
      </c>
      <c r="H619" s="141">
        <v>0</v>
      </c>
      <c r="I619" s="141">
        <v>0</v>
      </c>
      <c r="J619" s="141">
        <v>0</v>
      </c>
      <c r="K619" s="141">
        <v>0</v>
      </c>
      <c r="L619" s="141">
        <v>0</v>
      </c>
      <c r="M619" s="141">
        <v>0</v>
      </c>
      <c r="N619" s="141">
        <v>0</v>
      </c>
      <c r="O619" s="141">
        <v>0</v>
      </c>
      <c r="P619" s="141">
        <v>0</v>
      </c>
    </row>
    <row r="620" spans="1:16" ht="12.75">
      <c r="A620" s="141">
        <v>10</v>
      </c>
      <c r="B620" s="141">
        <v>1999</v>
      </c>
      <c r="C620" s="141" t="s">
        <v>518</v>
      </c>
      <c r="D620" s="141">
        <v>0</v>
      </c>
      <c r="E620" s="141">
        <v>0</v>
      </c>
      <c r="F620" s="141">
        <v>0</v>
      </c>
      <c r="G620" s="141">
        <v>0</v>
      </c>
      <c r="H620" s="141">
        <v>0</v>
      </c>
      <c r="I620" s="141">
        <v>0</v>
      </c>
      <c r="J620" s="141">
        <v>0</v>
      </c>
      <c r="K620" s="141">
        <v>0</v>
      </c>
      <c r="L620" s="141">
        <v>0</v>
      </c>
      <c r="M620" s="141">
        <v>0</v>
      </c>
      <c r="N620" s="141">
        <v>0</v>
      </c>
      <c r="O620" s="141">
        <v>0</v>
      </c>
      <c r="P620" s="141">
        <v>0</v>
      </c>
    </row>
    <row r="621" spans="1:16" ht="12.75">
      <c r="A621" s="141">
        <v>10</v>
      </c>
      <c r="B621" s="141">
        <v>1999</v>
      </c>
      <c r="C621" s="141" t="s">
        <v>519</v>
      </c>
      <c r="D621" s="141">
        <v>0</v>
      </c>
      <c r="E621" s="141">
        <v>0</v>
      </c>
      <c r="F621" s="141">
        <v>0</v>
      </c>
      <c r="G621" s="141">
        <v>0</v>
      </c>
      <c r="H621" s="141">
        <v>0</v>
      </c>
      <c r="I621" s="141">
        <v>0</v>
      </c>
      <c r="J621" s="141">
        <v>0</v>
      </c>
      <c r="K621" s="141">
        <v>0</v>
      </c>
      <c r="L621" s="141">
        <v>0</v>
      </c>
      <c r="M621" s="141">
        <v>0</v>
      </c>
      <c r="N621" s="141">
        <v>0</v>
      </c>
      <c r="O621" s="141">
        <v>0</v>
      </c>
      <c r="P621" s="141">
        <v>0</v>
      </c>
    </row>
    <row r="622" spans="1:16" ht="12.75">
      <c r="A622" s="141">
        <v>12</v>
      </c>
      <c r="B622" s="141">
        <v>1999</v>
      </c>
      <c r="C622" s="141" t="s">
        <v>520</v>
      </c>
      <c r="D622" s="141">
        <v>0</v>
      </c>
      <c r="E622" s="141">
        <v>0</v>
      </c>
      <c r="F622" s="141">
        <v>0</v>
      </c>
      <c r="G622" s="141">
        <v>0</v>
      </c>
      <c r="H622" s="141">
        <v>0</v>
      </c>
      <c r="I622" s="141">
        <v>0</v>
      </c>
      <c r="J622" s="141">
        <v>0</v>
      </c>
      <c r="K622" s="141">
        <v>0</v>
      </c>
      <c r="L622" s="141">
        <v>0</v>
      </c>
      <c r="M622" s="141">
        <v>0</v>
      </c>
      <c r="N622" s="141">
        <v>0</v>
      </c>
      <c r="O622" s="141">
        <v>0</v>
      </c>
      <c r="P622" s="141">
        <v>0</v>
      </c>
    </row>
    <row r="623" spans="1:16" ht="12.75">
      <c r="A623" s="141">
        <v>10</v>
      </c>
      <c r="B623" s="141">
        <v>1999</v>
      </c>
      <c r="C623" s="141" t="s">
        <v>521</v>
      </c>
      <c r="D623" s="141">
        <v>0</v>
      </c>
      <c r="E623" s="141">
        <v>0</v>
      </c>
      <c r="F623" s="141">
        <v>0</v>
      </c>
      <c r="G623" s="141">
        <v>0</v>
      </c>
      <c r="H623" s="141">
        <v>0</v>
      </c>
      <c r="I623" s="141">
        <v>0</v>
      </c>
      <c r="J623" s="141">
        <v>0</v>
      </c>
      <c r="K623" s="141">
        <v>0</v>
      </c>
      <c r="L623" s="141">
        <v>0</v>
      </c>
      <c r="M623" s="141">
        <v>0</v>
      </c>
      <c r="N623" s="141">
        <v>0</v>
      </c>
      <c r="O623" s="141">
        <v>0</v>
      </c>
      <c r="P623" s="141">
        <v>0</v>
      </c>
    </row>
    <row r="624" spans="1:16" ht="12.75">
      <c r="A624" s="141">
        <v>10</v>
      </c>
      <c r="B624" s="141">
        <v>1999</v>
      </c>
      <c r="C624" s="141" t="s">
        <v>522</v>
      </c>
      <c r="D624" s="141">
        <v>0</v>
      </c>
      <c r="E624" s="141">
        <v>0</v>
      </c>
      <c r="F624" s="141">
        <v>0</v>
      </c>
      <c r="G624" s="141">
        <v>0</v>
      </c>
      <c r="H624" s="141">
        <v>0</v>
      </c>
      <c r="I624" s="141">
        <v>0</v>
      </c>
      <c r="J624" s="141">
        <v>0</v>
      </c>
      <c r="K624" s="141">
        <v>0</v>
      </c>
      <c r="L624" s="141">
        <v>0</v>
      </c>
      <c r="M624" s="141">
        <v>0</v>
      </c>
      <c r="N624" s="141">
        <v>0</v>
      </c>
      <c r="O624" s="141">
        <v>0</v>
      </c>
      <c r="P624" s="141">
        <v>0</v>
      </c>
    </row>
    <row r="625" spans="1:16" ht="12.75">
      <c r="A625" s="141">
        <v>10</v>
      </c>
      <c r="B625" s="141">
        <v>1999</v>
      </c>
      <c r="C625" s="141" t="s">
        <v>523</v>
      </c>
      <c r="D625" s="141">
        <v>0</v>
      </c>
      <c r="E625" s="141">
        <v>0</v>
      </c>
      <c r="F625" s="141">
        <v>0</v>
      </c>
      <c r="G625" s="141">
        <v>0</v>
      </c>
      <c r="H625" s="141">
        <v>0</v>
      </c>
      <c r="I625" s="141">
        <v>0</v>
      </c>
      <c r="J625" s="141">
        <v>0</v>
      </c>
      <c r="K625" s="141">
        <v>0</v>
      </c>
      <c r="L625" s="141">
        <v>0</v>
      </c>
      <c r="M625" s="141">
        <v>0</v>
      </c>
      <c r="N625" s="141">
        <v>0</v>
      </c>
      <c r="O625" s="141">
        <v>0</v>
      </c>
      <c r="P625" s="141">
        <v>0</v>
      </c>
    </row>
    <row r="626" spans="1:16" ht="12.75">
      <c r="A626" s="141">
        <v>10</v>
      </c>
      <c r="B626" s="141">
        <v>1999</v>
      </c>
      <c r="C626" s="141" t="s">
        <v>524</v>
      </c>
      <c r="D626" s="141">
        <v>0</v>
      </c>
      <c r="E626" s="141">
        <v>0</v>
      </c>
      <c r="F626" s="141">
        <v>0</v>
      </c>
      <c r="G626" s="141">
        <v>0</v>
      </c>
      <c r="H626" s="141">
        <v>0</v>
      </c>
      <c r="I626" s="141">
        <v>0</v>
      </c>
      <c r="J626" s="141">
        <v>0</v>
      </c>
      <c r="K626" s="141">
        <v>0</v>
      </c>
      <c r="L626" s="141">
        <v>0</v>
      </c>
      <c r="M626" s="141">
        <v>0</v>
      </c>
      <c r="N626" s="141">
        <v>0</v>
      </c>
      <c r="O626" s="141">
        <v>0</v>
      </c>
      <c r="P626" s="141">
        <v>0</v>
      </c>
    </row>
    <row r="627" spans="1:16" ht="12.75">
      <c r="A627" s="141">
        <v>10</v>
      </c>
      <c r="B627" s="141">
        <v>1999</v>
      </c>
      <c r="C627" s="141" t="s">
        <v>525</v>
      </c>
      <c r="D627" s="141">
        <v>0</v>
      </c>
      <c r="E627" s="141">
        <v>0</v>
      </c>
      <c r="F627" s="141">
        <v>0</v>
      </c>
      <c r="G627" s="141">
        <v>0</v>
      </c>
      <c r="H627" s="141">
        <v>0</v>
      </c>
      <c r="I627" s="141">
        <v>0</v>
      </c>
      <c r="J627" s="141">
        <v>0</v>
      </c>
      <c r="K627" s="141">
        <v>0</v>
      </c>
      <c r="L627" s="141">
        <v>0</v>
      </c>
      <c r="M627" s="141">
        <v>0</v>
      </c>
      <c r="N627" s="141">
        <v>0</v>
      </c>
      <c r="O627" s="141">
        <v>0</v>
      </c>
      <c r="P627" s="141">
        <v>0</v>
      </c>
    </row>
    <row r="628" spans="1:16" ht="12.75">
      <c r="A628" s="141">
        <v>10</v>
      </c>
      <c r="B628" s="141">
        <v>1999</v>
      </c>
      <c r="C628" s="141" t="s">
        <v>526</v>
      </c>
      <c r="D628" s="141">
        <v>0</v>
      </c>
      <c r="E628" s="141">
        <v>0</v>
      </c>
      <c r="F628" s="141">
        <v>0</v>
      </c>
      <c r="G628" s="141">
        <v>0</v>
      </c>
      <c r="H628" s="141">
        <v>0</v>
      </c>
      <c r="I628" s="141">
        <v>0</v>
      </c>
      <c r="J628" s="141">
        <v>0</v>
      </c>
      <c r="K628" s="141">
        <v>0</v>
      </c>
      <c r="L628" s="141">
        <v>0</v>
      </c>
      <c r="M628" s="141">
        <v>0</v>
      </c>
      <c r="N628" s="141">
        <v>0</v>
      </c>
      <c r="O628" s="141">
        <v>0</v>
      </c>
      <c r="P628" s="141">
        <v>0</v>
      </c>
    </row>
    <row r="629" spans="1:16" ht="12.75">
      <c r="A629" s="141">
        <v>10</v>
      </c>
      <c r="B629" s="141">
        <v>1999</v>
      </c>
      <c r="C629" s="141" t="s">
        <v>527</v>
      </c>
      <c r="D629" s="141">
        <v>0</v>
      </c>
      <c r="E629" s="141">
        <v>0</v>
      </c>
      <c r="F629" s="141">
        <v>0</v>
      </c>
      <c r="G629" s="141">
        <v>0</v>
      </c>
      <c r="H629" s="141">
        <v>0</v>
      </c>
      <c r="I629" s="141">
        <v>0</v>
      </c>
      <c r="J629" s="141">
        <v>0</v>
      </c>
      <c r="K629" s="141">
        <v>0</v>
      </c>
      <c r="L629" s="141">
        <v>0</v>
      </c>
      <c r="M629" s="141">
        <v>0</v>
      </c>
      <c r="N629" s="141">
        <v>0</v>
      </c>
      <c r="O629" s="141">
        <v>0</v>
      </c>
      <c r="P629" s="141">
        <v>0</v>
      </c>
    </row>
    <row r="630" spans="1:16" ht="12.75">
      <c r="A630" s="141">
        <v>10</v>
      </c>
      <c r="B630" s="141">
        <v>1999</v>
      </c>
      <c r="C630" s="141" t="s">
        <v>528</v>
      </c>
      <c r="D630" s="141">
        <v>0</v>
      </c>
      <c r="E630" s="141">
        <v>0</v>
      </c>
      <c r="F630" s="141">
        <v>0</v>
      </c>
      <c r="G630" s="141">
        <v>0</v>
      </c>
      <c r="H630" s="141">
        <v>0</v>
      </c>
      <c r="I630" s="141">
        <v>0</v>
      </c>
      <c r="J630" s="141">
        <v>0</v>
      </c>
      <c r="K630" s="141">
        <v>0</v>
      </c>
      <c r="L630" s="141">
        <v>0</v>
      </c>
      <c r="M630" s="141">
        <v>0</v>
      </c>
      <c r="N630" s="141">
        <v>0</v>
      </c>
      <c r="O630" s="141">
        <v>0</v>
      </c>
      <c r="P630" s="141">
        <v>0</v>
      </c>
    </row>
    <row r="631" spans="1:16" ht="12.75">
      <c r="A631" s="141">
        <v>10</v>
      </c>
      <c r="B631" s="141">
        <v>1999</v>
      </c>
      <c r="C631" s="141" t="s">
        <v>529</v>
      </c>
      <c r="D631" s="141">
        <v>0</v>
      </c>
      <c r="E631" s="141">
        <v>0</v>
      </c>
      <c r="F631" s="141">
        <v>0</v>
      </c>
      <c r="G631" s="141">
        <v>0</v>
      </c>
      <c r="H631" s="141">
        <v>0</v>
      </c>
      <c r="I631" s="141">
        <v>0</v>
      </c>
      <c r="J631" s="141">
        <v>0</v>
      </c>
      <c r="K631" s="141">
        <v>0</v>
      </c>
      <c r="L631" s="141">
        <v>0</v>
      </c>
      <c r="M631" s="141">
        <v>0</v>
      </c>
      <c r="N631" s="141">
        <v>0</v>
      </c>
      <c r="O631" s="141">
        <v>0</v>
      </c>
      <c r="P631" s="141">
        <v>0</v>
      </c>
    </row>
    <row r="632" spans="1:16" ht="12.75">
      <c r="A632" s="141">
        <v>10</v>
      </c>
      <c r="B632" s="141">
        <v>1999</v>
      </c>
      <c r="C632" s="141" t="s">
        <v>530</v>
      </c>
      <c r="D632" s="141">
        <v>0</v>
      </c>
      <c r="E632" s="141">
        <v>0</v>
      </c>
      <c r="F632" s="141">
        <v>0</v>
      </c>
      <c r="G632" s="141">
        <v>0</v>
      </c>
      <c r="H632" s="141">
        <v>0</v>
      </c>
      <c r="I632" s="141">
        <v>0</v>
      </c>
      <c r="J632" s="141">
        <v>0</v>
      </c>
      <c r="K632" s="141">
        <v>0</v>
      </c>
      <c r="L632" s="141">
        <v>0</v>
      </c>
      <c r="M632" s="141">
        <v>0</v>
      </c>
      <c r="N632" s="141">
        <v>0</v>
      </c>
      <c r="O632" s="141">
        <v>0</v>
      </c>
      <c r="P632" s="141">
        <v>0</v>
      </c>
    </row>
    <row r="633" spans="1:16" ht="12.75">
      <c r="A633" s="141">
        <v>10</v>
      </c>
      <c r="B633" s="141">
        <v>1999</v>
      </c>
      <c r="C633" s="141" t="s">
        <v>531</v>
      </c>
      <c r="D633" s="141">
        <v>0</v>
      </c>
      <c r="E633" s="141">
        <v>0</v>
      </c>
      <c r="F633" s="141">
        <v>0</v>
      </c>
      <c r="G633" s="141">
        <v>0</v>
      </c>
      <c r="H633" s="141">
        <v>0</v>
      </c>
      <c r="I633" s="141">
        <v>0</v>
      </c>
      <c r="J633" s="141">
        <v>0</v>
      </c>
      <c r="K633" s="141">
        <v>0</v>
      </c>
      <c r="L633" s="141">
        <v>0</v>
      </c>
      <c r="M633" s="141">
        <v>0</v>
      </c>
      <c r="N633" s="141">
        <v>0</v>
      </c>
      <c r="O633" s="141">
        <v>0</v>
      </c>
      <c r="P633" s="141">
        <v>0</v>
      </c>
    </row>
    <row r="634" spans="1:16" ht="12.75">
      <c r="A634" s="141">
        <v>10</v>
      </c>
      <c r="B634" s="141">
        <v>1999</v>
      </c>
      <c r="C634" s="141" t="s">
        <v>532</v>
      </c>
      <c r="D634" s="141">
        <v>0</v>
      </c>
      <c r="E634" s="141">
        <v>0</v>
      </c>
      <c r="F634" s="141">
        <v>0</v>
      </c>
      <c r="G634" s="141">
        <v>0</v>
      </c>
      <c r="H634" s="141">
        <v>0</v>
      </c>
      <c r="I634" s="141">
        <v>0</v>
      </c>
      <c r="J634" s="141">
        <v>0</v>
      </c>
      <c r="K634" s="141">
        <v>0</v>
      </c>
      <c r="L634" s="141">
        <v>0</v>
      </c>
      <c r="M634" s="141">
        <v>0</v>
      </c>
      <c r="N634" s="141">
        <v>0</v>
      </c>
      <c r="O634" s="141">
        <v>0</v>
      </c>
      <c r="P634" s="141">
        <v>0</v>
      </c>
    </row>
    <row r="635" spans="1:16" ht="12.75">
      <c r="A635" s="141">
        <v>10</v>
      </c>
      <c r="B635" s="141">
        <v>1999</v>
      </c>
      <c r="C635" s="141" t="s">
        <v>533</v>
      </c>
      <c r="D635" s="141">
        <v>0</v>
      </c>
      <c r="E635" s="141">
        <v>0</v>
      </c>
      <c r="F635" s="141">
        <v>0</v>
      </c>
      <c r="G635" s="141">
        <v>0</v>
      </c>
      <c r="H635" s="141">
        <v>0</v>
      </c>
      <c r="I635" s="141">
        <v>0</v>
      </c>
      <c r="J635" s="141">
        <v>0</v>
      </c>
      <c r="K635" s="141">
        <v>0</v>
      </c>
      <c r="L635" s="141">
        <v>0</v>
      </c>
      <c r="M635" s="141">
        <v>0</v>
      </c>
      <c r="N635" s="141">
        <v>0</v>
      </c>
      <c r="O635" s="141">
        <v>0</v>
      </c>
      <c r="P635" s="141">
        <v>0</v>
      </c>
    </row>
    <row r="636" spans="1:16" ht="12.75">
      <c r="A636" s="141">
        <v>10</v>
      </c>
      <c r="B636" s="141">
        <v>1999</v>
      </c>
      <c r="C636" s="141" t="s">
        <v>534</v>
      </c>
      <c r="D636" s="141">
        <v>0</v>
      </c>
      <c r="E636" s="141">
        <v>0</v>
      </c>
      <c r="F636" s="141">
        <v>0</v>
      </c>
      <c r="G636" s="141">
        <v>0</v>
      </c>
      <c r="H636" s="141">
        <v>0</v>
      </c>
      <c r="I636" s="141">
        <v>0</v>
      </c>
      <c r="J636" s="141">
        <v>0</v>
      </c>
      <c r="K636" s="141">
        <v>0</v>
      </c>
      <c r="L636" s="141">
        <v>0</v>
      </c>
      <c r="M636" s="141">
        <v>0</v>
      </c>
      <c r="N636" s="141">
        <v>0</v>
      </c>
      <c r="O636" s="141">
        <v>0</v>
      </c>
      <c r="P636" s="141">
        <v>0</v>
      </c>
    </row>
    <row r="637" spans="1:16" ht="12.75">
      <c r="A637" s="141">
        <v>10</v>
      </c>
      <c r="B637" s="141">
        <v>1999</v>
      </c>
      <c r="C637" s="141" t="s">
        <v>535</v>
      </c>
      <c r="D637" s="141">
        <v>0</v>
      </c>
      <c r="E637" s="141">
        <v>0</v>
      </c>
      <c r="F637" s="141">
        <v>0</v>
      </c>
      <c r="G637" s="141">
        <v>0</v>
      </c>
      <c r="H637" s="141">
        <v>0</v>
      </c>
      <c r="I637" s="141">
        <v>0</v>
      </c>
      <c r="J637" s="141">
        <v>0</v>
      </c>
      <c r="K637" s="141">
        <v>0</v>
      </c>
      <c r="L637" s="141">
        <v>0</v>
      </c>
      <c r="M637" s="141">
        <v>0</v>
      </c>
      <c r="N637" s="141">
        <v>0</v>
      </c>
      <c r="O637" s="141">
        <v>0</v>
      </c>
      <c r="P637" s="141">
        <v>0</v>
      </c>
    </row>
    <row r="638" spans="1:16" ht="12.75">
      <c r="A638" s="141">
        <v>10</v>
      </c>
      <c r="B638" s="141">
        <v>1999</v>
      </c>
      <c r="C638" s="141" t="s">
        <v>536</v>
      </c>
      <c r="D638" s="141">
        <v>0</v>
      </c>
      <c r="E638" s="141">
        <v>0</v>
      </c>
      <c r="F638" s="141">
        <v>0</v>
      </c>
      <c r="G638" s="141">
        <v>0</v>
      </c>
      <c r="H638" s="141">
        <v>0</v>
      </c>
      <c r="I638" s="141">
        <v>0</v>
      </c>
      <c r="J638" s="141">
        <v>0</v>
      </c>
      <c r="K638" s="141">
        <v>0</v>
      </c>
      <c r="L638" s="141">
        <v>0</v>
      </c>
      <c r="M638" s="141">
        <v>0</v>
      </c>
      <c r="N638" s="141">
        <v>0</v>
      </c>
      <c r="O638" s="141">
        <v>0</v>
      </c>
      <c r="P638" s="141">
        <v>0</v>
      </c>
    </row>
    <row r="639" spans="1:16" ht="12.75">
      <c r="A639" s="141">
        <v>10</v>
      </c>
      <c r="B639" s="141">
        <v>1999</v>
      </c>
      <c r="C639" s="141" t="s">
        <v>537</v>
      </c>
      <c r="D639" s="141">
        <v>0</v>
      </c>
      <c r="E639" s="141">
        <v>0</v>
      </c>
      <c r="F639" s="141">
        <v>0</v>
      </c>
      <c r="G639" s="141">
        <v>0</v>
      </c>
      <c r="H639" s="141">
        <v>0</v>
      </c>
      <c r="I639" s="141">
        <v>0</v>
      </c>
      <c r="J639" s="141">
        <v>0</v>
      </c>
      <c r="K639" s="141">
        <v>0</v>
      </c>
      <c r="L639" s="141">
        <v>0</v>
      </c>
      <c r="M639" s="141">
        <v>0</v>
      </c>
      <c r="N639" s="141">
        <v>0</v>
      </c>
      <c r="O639" s="141">
        <v>0</v>
      </c>
      <c r="P639" s="141">
        <v>0</v>
      </c>
    </row>
    <row r="640" spans="1:16" ht="12.75">
      <c r="A640" s="141">
        <v>10</v>
      </c>
      <c r="B640" s="141">
        <v>1999</v>
      </c>
      <c r="C640" s="141" t="s">
        <v>538</v>
      </c>
      <c r="D640" s="141">
        <v>0</v>
      </c>
      <c r="E640" s="141">
        <v>0</v>
      </c>
      <c r="F640" s="141">
        <v>0</v>
      </c>
      <c r="G640" s="141">
        <v>0</v>
      </c>
      <c r="H640" s="141">
        <v>0</v>
      </c>
      <c r="I640" s="141">
        <v>0</v>
      </c>
      <c r="J640" s="141">
        <v>0</v>
      </c>
      <c r="K640" s="141">
        <v>0</v>
      </c>
      <c r="L640" s="141">
        <v>0</v>
      </c>
      <c r="M640" s="141">
        <v>0</v>
      </c>
      <c r="N640" s="141">
        <v>0</v>
      </c>
      <c r="O640" s="141">
        <v>0</v>
      </c>
      <c r="P640" s="141">
        <v>0</v>
      </c>
    </row>
    <row r="641" spans="1:16" ht="12.75">
      <c r="A641" s="141">
        <v>10</v>
      </c>
      <c r="B641" s="141">
        <v>1999</v>
      </c>
      <c r="C641" s="141" t="s">
        <v>539</v>
      </c>
      <c r="D641" s="141">
        <v>0</v>
      </c>
      <c r="E641" s="141">
        <v>0</v>
      </c>
      <c r="F641" s="141">
        <v>0</v>
      </c>
      <c r="G641" s="141">
        <v>0</v>
      </c>
      <c r="H641" s="141">
        <v>0</v>
      </c>
      <c r="I641" s="141">
        <v>0</v>
      </c>
      <c r="J641" s="141">
        <v>0</v>
      </c>
      <c r="K641" s="141">
        <v>0</v>
      </c>
      <c r="L641" s="141">
        <v>0</v>
      </c>
      <c r="M641" s="141">
        <v>0</v>
      </c>
      <c r="N641" s="141">
        <v>0</v>
      </c>
      <c r="O641" s="141">
        <v>0</v>
      </c>
      <c r="P641" s="141">
        <v>0</v>
      </c>
    </row>
    <row r="642" spans="1:16" ht="12.75">
      <c r="A642" s="141">
        <v>10</v>
      </c>
      <c r="B642" s="141">
        <v>1999</v>
      </c>
      <c r="C642" s="141" t="s">
        <v>540</v>
      </c>
      <c r="D642" s="141">
        <v>0</v>
      </c>
      <c r="E642" s="141">
        <v>0</v>
      </c>
      <c r="F642" s="141">
        <v>0</v>
      </c>
      <c r="G642" s="141">
        <v>0</v>
      </c>
      <c r="H642" s="141">
        <v>0</v>
      </c>
      <c r="I642" s="141">
        <v>0</v>
      </c>
      <c r="J642" s="141">
        <v>0</v>
      </c>
      <c r="K642" s="141">
        <v>0</v>
      </c>
      <c r="L642" s="141">
        <v>0</v>
      </c>
      <c r="M642" s="141">
        <v>0</v>
      </c>
      <c r="N642" s="141">
        <v>0</v>
      </c>
      <c r="O642" s="141">
        <v>0</v>
      </c>
      <c r="P642" s="141">
        <v>0</v>
      </c>
    </row>
    <row r="643" spans="1:16" ht="12.75">
      <c r="A643" s="141">
        <v>10</v>
      </c>
      <c r="B643" s="141">
        <v>1999</v>
      </c>
      <c r="C643" s="141" t="s">
        <v>541</v>
      </c>
      <c r="D643" s="141">
        <v>0</v>
      </c>
      <c r="E643" s="141">
        <v>0</v>
      </c>
      <c r="F643" s="141">
        <v>0</v>
      </c>
      <c r="G643" s="141">
        <v>0</v>
      </c>
      <c r="H643" s="141">
        <v>0</v>
      </c>
      <c r="I643" s="141">
        <v>0</v>
      </c>
      <c r="J643" s="141">
        <v>0</v>
      </c>
      <c r="K643" s="141">
        <v>0</v>
      </c>
      <c r="L643" s="141">
        <v>0</v>
      </c>
      <c r="M643" s="141">
        <v>0</v>
      </c>
      <c r="N643" s="141">
        <v>0</v>
      </c>
      <c r="O643" s="141">
        <v>0</v>
      </c>
      <c r="P643" s="141">
        <v>0</v>
      </c>
    </row>
    <row r="644" spans="1:16" ht="12.75">
      <c r="A644" s="141">
        <v>10</v>
      </c>
      <c r="B644" s="141">
        <v>1999</v>
      </c>
      <c r="C644" s="141" t="s">
        <v>542</v>
      </c>
      <c r="D644" s="141">
        <v>0</v>
      </c>
      <c r="E644" s="141">
        <v>0</v>
      </c>
      <c r="F644" s="141">
        <v>0</v>
      </c>
      <c r="G644" s="141">
        <v>0</v>
      </c>
      <c r="H644" s="141">
        <v>0</v>
      </c>
      <c r="I644" s="141">
        <v>0</v>
      </c>
      <c r="J644" s="141">
        <v>0</v>
      </c>
      <c r="K644" s="141">
        <v>0</v>
      </c>
      <c r="L644" s="141">
        <v>0</v>
      </c>
      <c r="M644" s="141">
        <v>0</v>
      </c>
      <c r="N644" s="141">
        <v>0</v>
      </c>
      <c r="O644" s="141">
        <v>0</v>
      </c>
      <c r="P644" s="141">
        <v>0</v>
      </c>
    </row>
    <row r="645" spans="1:16" ht="12.75">
      <c r="A645" s="141">
        <v>10</v>
      </c>
      <c r="B645" s="141">
        <v>1999</v>
      </c>
      <c r="C645" s="141" t="s">
        <v>543</v>
      </c>
      <c r="D645" s="141">
        <v>0</v>
      </c>
      <c r="E645" s="141">
        <v>0</v>
      </c>
      <c r="F645" s="141">
        <v>0</v>
      </c>
      <c r="G645" s="141">
        <v>0</v>
      </c>
      <c r="H645" s="141">
        <v>0</v>
      </c>
      <c r="I645" s="141">
        <v>0</v>
      </c>
      <c r="J645" s="141">
        <v>0</v>
      </c>
      <c r="K645" s="141">
        <v>0</v>
      </c>
      <c r="L645" s="141">
        <v>0</v>
      </c>
      <c r="M645" s="141">
        <v>0</v>
      </c>
      <c r="N645" s="141">
        <v>0</v>
      </c>
      <c r="O645" s="141">
        <v>0</v>
      </c>
      <c r="P645" s="141">
        <v>0</v>
      </c>
    </row>
    <row r="646" spans="1:16" ht="12.75">
      <c r="A646" s="141">
        <v>11</v>
      </c>
      <c r="B646" s="141">
        <v>1999</v>
      </c>
      <c r="C646" s="141" t="s">
        <v>544</v>
      </c>
      <c r="D646" s="141">
        <v>0</v>
      </c>
      <c r="E646" s="141">
        <v>0</v>
      </c>
      <c r="F646" s="141">
        <v>0</v>
      </c>
      <c r="G646" s="141">
        <v>0</v>
      </c>
      <c r="H646" s="141">
        <v>0</v>
      </c>
      <c r="I646" s="141">
        <v>0</v>
      </c>
      <c r="J646" s="141">
        <v>0</v>
      </c>
      <c r="K646" s="141">
        <v>0</v>
      </c>
      <c r="L646" s="141">
        <v>0</v>
      </c>
      <c r="M646" s="141">
        <v>0</v>
      </c>
      <c r="N646" s="141">
        <v>0</v>
      </c>
      <c r="O646" s="141">
        <v>0</v>
      </c>
      <c r="P646" s="141">
        <v>0</v>
      </c>
    </row>
    <row r="647" spans="1:16" ht="12.75">
      <c r="A647" s="141">
        <v>10</v>
      </c>
      <c r="B647" s="141">
        <v>1999</v>
      </c>
      <c r="C647" s="141" t="s">
        <v>545</v>
      </c>
      <c r="D647" s="141">
        <v>0</v>
      </c>
      <c r="E647" s="141">
        <v>0</v>
      </c>
      <c r="F647" s="141">
        <v>0</v>
      </c>
      <c r="G647" s="141">
        <v>0</v>
      </c>
      <c r="H647" s="141">
        <v>0</v>
      </c>
      <c r="I647" s="141">
        <v>0</v>
      </c>
      <c r="J647" s="141">
        <v>0</v>
      </c>
      <c r="K647" s="141">
        <v>0</v>
      </c>
      <c r="L647" s="141">
        <v>0</v>
      </c>
      <c r="M647" s="141">
        <v>0</v>
      </c>
      <c r="N647" s="141">
        <v>0</v>
      </c>
      <c r="O647" s="141">
        <v>0</v>
      </c>
      <c r="P647" s="141">
        <v>0</v>
      </c>
    </row>
    <row r="648" spans="1:16" ht="12.75">
      <c r="A648" s="141">
        <v>10</v>
      </c>
      <c r="B648" s="141">
        <v>1999</v>
      </c>
      <c r="C648" s="141" t="s">
        <v>546</v>
      </c>
      <c r="D648" s="141">
        <v>0</v>
      </c>
      <c r="E648" s="141">
        <v>0</v>
      </c>
      <c r="F648" s="141">
        <v>0</v>
      </c>
      <c r="G648" s="141">
        <v>0</v>
      </c>
      <c r="H648" s="141">
        <v>0</v>
      </c>
      <c r="I648" s="141">
        <v>0</v>
      </c>
      <c r="J648" s="141">
        <v>0</v>
      </c>
      <c r="K648" s="141">
        <v>0</v>
      </c>
      <c r="L648" s="141">
        <v>0</v>
      </c>
      <c r="M648" s="141">
        <v>0</v>
      </c>
      <c r="N648" s="141">
        <v>0</v>
      </c>
      <c r="O648" s="141">
        <v>0</v>
      </c>
      <c r="P648" s="141">
        <v>0</v>
      </c>
    </row>
    <row r="649" spans="1:16" ht="12.75">
      <c r="A649" s="141">
        <v>12</v>
      </c>
      <c r="B649" s="141">
        <v>1999</v>
      </c>
      <c r="C649" s="141" t="s">
        <v>547</v>
      </c>
      <c r="D649" s="141">
        <v>0</v>
      </c>
      <c r="E649" s="141">
        <v>0</v>
      </c>
      <c r="F649" s="141">
        <v>0</v>
      </c>
      <c r="G649" s="141">
        <v>0</v>
      </c>
      <c r="H649" s="141">
        <v>0</v>
      </c>
      <c r="I649" s="141">
        <v>0</v>
      </c>
      <c r="J649" s="141">
        <v>0</v>
      </c>
      <c r="K649" s="141">
        <v>0</v>
      </c>
      <c r="L649" s="141">
        <v>0</v>
      </c>
      <c r="M649" s="141">
        <v>0</v>
      </c>
      <c r="N649" s="141">
        <v>0</v>
      </c>
      <c r="O649" s="141">
        <v>0</v>
      </c>
      <c r="P649" s="141">
        <v>0</v>
      </c>
    </row>
    <row r="650" spans="1:16" ht="12.75">
      <c r="A650" s="141">
        <v>10</v>
      </c>
      <c r="B650" s="141">
        <v>1999</v>
      </c>
      <c r="C650" s="141" t="s">
        <v>548</v>
      </c>
      <c r="D650" s="141">
        <v>0</v>
      </c>
      <c r="E650" s="141">
        <v>0</v>
      </c>
      <c r="F650" s="141">
        <v>0</v>
      </c>
      <c r="G650" s="141">
        <v>0</v>
      </c>
      <c r="H650" s="141">
        <v>0</v>
      </c>
      <c r="I650" s="141">
        <v>0</v>
      </c>
      <c r="J650" s="141">
        <v>0</v>
      </c>
      <c r="K650" s="141">
        <v>0</v>
      </c>
      <c r="L650" s="141">
        <v>0</v>
      </c>
      <c r="M650" s="141">
        <v>0</v>
      </c>
      <c r="N650" s="141">
        <v>0</v>
      </c>
      <c r="O650" s="141">
        <v>0</v>
      </c>
      <c r="P650" s="141">
        <v>0</v>
      </c>
    </row>
    <row r="651" spans="1:16" ht="12.75">
      <c r="A651" s="141">
        <v>10</v>
      </c>
      <c r="B651" s="141">
        <v>1999</v>
      </c>
      <c r="C651" s="141" t="s">
        <v>451</v>
      </c>
      <c r="D651" s="141">
        <v>0</v>
      </c>
      <c r="E651" s="141">
        <v>0</v>
      </c>
      <c r="F651" s="141">
        <v>0</v>
      </c>
      <c r="G651" s="141">
        <v>0</v>
      </c>
      <c r="H651" s="141">
        <v>0</v>
      </c>
      <c r="I651" s="141">
        <v>0</v>
      </c>
      <c r="J651" s="141">
        <v>0</v>
      </c>
      <c r="K651" s="141">
        <v>0</v>
      </c>
      <c r="L651" s="141">
        <v>0</v>
      </c>
      <c r="M651" s="141">
        <v>0</v>
      </c>
      <c r="N651" s="141">
        <v>0</v>
      </c>
      <c r="O651" s="141">
        <v>0</v>
      </c>
      <c r="P651" s="141">
        <v>0</v>
      </c>
    </row>
    <row r="652" spans="1:16" ht="12.75">
      <c r="A652" s="141">
        <v>10</v>
      </c>
      <c r="B652" s="141">
        <v>1999</v>
      </c>
      <c r="C652" s="141" t="s">
        <v>452</v>
      </c>
      <c r="D652" s="141">
        <v>0</v>
      </c>
      <c r="E652" s="141">
        <v>0</v>
      </c>
      <c r="F652" s="141">
        <v>0</v>
      </c>
      <c r="G652" s="141">
        <v>0</v>
      </c>
      <c r="H652" s="141">
        <v>0</v>
      </c>
      <c r="I652" s="141">
        <v>0</v>
      </c>
      <c r="J652" s="141">
        <v>0</v>
      </c>
      <c r="K652" s="141">
        <v>0</v>
      </c>
      <c r="L652" s="141">
        <v>0</v>
      </c>
      <c r="M652" s="141">
        <v>0</v>
      </c>
      <c r="N652" s="141">
        <v>0</v>
      </c>
      <c r="O652" s="141">
        <v>0</v>
      </c>
      <c r="P652" s="141">
        <v>0</v>
      </c>
    </row>
    <row r="653" spans="1:16" ht="12.75">
      <c r="A653" s="141">
        <v>10</v>
      </c>
      <c r="B653" s="141">
        <v>1999</v>
      </c>
      <c r="C653" s="141" t="s">
        <v>453</v>
      </c>
      <c r="D653" s="141">
        <v>0</v>
      </c>
      <c r="E653" s="141">
        <v>0</v>
      </c>
      <c r="F653" s="141">
        <v>0</v>
      </c>
      <c r="G653" s="141">
        <v>0</v>
      </c>
      <c r="H653" s="141">
        <v>0</v>
      </c>
      <c r="I653" s="141">
        <v>0</v>
      </c>
      <c r="J653" s="141">
        <v>0</v>
      </c>
      <c r="K653" s="141">
        <v>0</v>
      </c>
      <c r="L653" s="141">
        <v>0</v>
      </c>
      <c r="M653" s="141">
        <v>0</v>
      </c>
      <c r="N653" s="141">
        <v>0</v>
      </c>
      <c r="O653" s="141">
        <v>0</v>
      </c>
      <c r="P653" s="141">
        <v>0</v>
      </c>
    </row>
    <row r="654" spans="1:16" ht="12.75">
      <c r="A654" s="141">
        <v>10</v>
      </c>
      <c r="B654" s="141">
        <v>1999</v>
      </c>
      <c r="C654" s="141" t="s">
        <v>454</v>
      </c>
      <c r="D654" s="141">
        <v>0</v>
      </c>
      <c r="E654" s="141">
        <v>0</v>
      </c>
      <c r="F654" s="141">
        <v>0</v>
      </c>
      <c r="G654" s="141">
        <v>0</v>
      </c>
      <c r="H654" s="141">
        <v>0</v>
      </c>
      <c r="I654" s="141">
        <v>0</v>
      </c>
      <c r="J654" s="141">
        <v>0</v>
      </c>
      <c r="K654" s="141">
        <v>0</v>
      </c>
      <c r="L654" s="141">
        <v>0</v>
      </c>
      <c r="M654" s="141">
        <v>0</v>
      </c>
      <c r="N654" s="141">
        <v>0</v>
      </c>
      <c r="O654" s="141">
        <v>0</v>
      </c>
      <c r="P654" s="141">
        <v>0</v>
      </c>
    </row>
    <row r="655" spans="1:16" ht="12.75">
      <c r="A655" s="141">
        <v>10</v>
      </c>
      <c r="B655" s="141">
        <v>1999</v>
      </c>
      <c r="C655" s="141" t="s">
        <v>455</v>
      </c>
      <c r="D655" s="141">
        <v>0</v>
      </c>
      <c r="E655" s="141">
        <v>0</v>
      </c>
      <c r="F655" s="141">
        <v>0</v>
      </c>
      <c r="G655" s="141">
        <v>0</v>
      </c>
      <c r="H655" s="141">
        <v>0</v>
      </c>
      <c r="I655" s="141">
        <v>0</v>
      </c>
      <c r="J655" s="141">
        <v>0</v>
      </c>
      <c r="K655" s="141">
        <v>0</v>
      </c>
      <c r="L655" s="141">
        <v>0</v>
      </c>
      <c r="M655" s="141">
        <v>0</v>
      </c>
      <c r="N655" s="141">
        <v>0</v>
      </c>
      <c r="O655" s="141">
        <v>0</v>
      </c>
      <c r="P655" s="141">
        <v>0</v>
      </c>
    </row>
    <row r="656" spans="1:16" ht="12.75">
      <c r="A656" s="141">
        <v>10</v>
      </c>
      <c r="B656" s="141">
        <v>1999</v>
      </c>
      <c r="C656" s="141" t="s">
        <v>456</v>
      </c>
      <c r="D656" s="141">
        <v>0</v>
      </c>
      <c r="E656" s="141">
        <v>0</v>
      </c>
      <c r="F656" s="141">
        <v>0</v>
      </c>
      <c r="G656" s="141">
        <v>0</v>
      </c>
      <c r="H656" s="141">
        <v>0</v>
      </c>
      <c r="I656" s="141">
        <v>0</v>
      </c>
      <c r="J656" s="141">
        <v>0</v>
      </c>
      <c r="K656" s="141">
        <v>0</v>
      </c>
      <c r="L656" s="141">
        <v>0</v>
      </c>
      <c r="M656" s="141">
        <v>0</v>
      </c>
      <c r="N656" s="141">
        <v>0</v>
      </c>
      <c r="O656" s="141">
        <v>0</v>
      </c>
      <c r="P656" s="141">
        <v>0</v>
      </c>
    </row>
    <row r="657" spans="1:16" ht="12.75">
      <c r="A657" s="141">
        <v>10</v>
      </c>
      <c r="B657" s="141">
        <v>1999</v>
      </c>
      <c r="C657" s="141" t="s">
        <v>457</v>
      </c>
      <c r="D657" s="141">
        <v>0</v>
      </c>
      <c r="E657" s="141">
        <v>0</v>
      </c>
      <c r="F657" s="141">
        <v>0</v>
      </c>
      <c r="G657" s="141">
        <v>0</v>
      </c>
      <c r="H657" s="141">
        <v>0</v>
      </c>
      <c r="I657" s="141">
        <v>0</v>
      </c>
      <c r="J657" s="141">
        <v>0</v>
      </c>
      <c r="K657" s="141">
        <v>0</v>
      </c>
      <c r="L657" s="141">
        <v>0</v>
      </c>
      <c r="M657" s="141">
        <v>0</v>
      </c>
      <c r="N657" s="141">
        <v>0</v>
      </c>
      <c r="O657" s="141">
        <v>0</v>
      </c>
      <c r="P657" s="141">
        <v>0</v>
      </c>
    </row>
    <row r="658" spans="1:16" ht="12.75">
      <c r="A658" s="141">
        <v>10</v>
      </c>
      <c r="B658" s="141">
        <v>1999</v>
      </c>
      <c r="C658" s="141" t="s">
        <v>458</v>
      </c>
      <c r="D658" s="141">
        <v>0</v>
      </c>
      <c r="E658" s="141">
        <v>0</v>
      </c>
      <c r="F658" s="141">
        <v>0</v>
      </c>
      <c r="G658" s="141">
        <v>0</v>
      </c>
      <c r="H658" s="141">
        <v>0</v>
      </c>
      <c r="I658" s="141">
        <v>0</v>
      </c>
      <c r="J658" s="141">
        <v>0</v>
      </c>
      <c r="K658" s="141">
        <v>0</v>
      </c>
      <c r="L658" s="141">
        <v>0</v>
      </c>
      <c r="M658" s="141">
        <v>0</v>
      </c>
      <c r="N658" s="141">
        <v>0</v>
      </c>
      <c r="O658" s="141">
        <v>0</v>
      </c>
      <c r="P658" s="141">
        <v>0</v>
      </c>
    </row>
    <row r="659" spans="1:16" ht="12.75">
      <c r="A659" s="141">
        <v>10</v>
      </c>
      <c r="B659" s="141">
        <v>1999</v>
      </c>
      <c r="C659" s="141" t="s">
        <v>459</v>
      </c>
      <c r="D659" s="141">
        <v>0</v>
      </c>
      <c r="E659" s="141">
        <v>0</v>
      </c>
      <c r="F659" s="141">
        <v>0</v>
      </c>
      <c r="G659" s="141">
        <v>0</v>
      </c>
      <c r="H659" s="141">
        <v>0</v>
      </c>
      <c r="I659" s="141">
        <v>0</v>
      </c>
      <c r="J659" s="141">
        <v>0</v>
      </c>
      <c r="K659" s="141">
        <v>0</v>
      </c>
      <c r="L659" s="141">
        <v>0</v>
      </c>
      <c r="M659" s="141">
        <v>0</v>
      </c>
      <c r="N659" s="141">
        <v>0</v>
      </c>
      <c r="O659" s="141">
        <v>0</v>
      </c>
      <c r="P659" s="141">
        <v>0</v>
      </c>
    </row>
    <row r="660" spans="1:16" ht="12.75">
      <c r="A660" s="141">
        <v>11</v>
      </c>
      <c r="B660" s="141">
        <v>1999</v>
      </c>
      <c r="C660" s="141" t="s">
        <v>460</v>
      </c>
      <c r="D660" s="141">
        <v>0</v>
      </c>
      <c r="E660" s="141">
        <v>0</v>
      </c>
      <c r="F660" s="141">
        <v>0</v>
      </c>
      <c r="G660" s="141">
        <v>0</v>
      </c>
      <c r="H660" s="141">
        <v>0</v>
      </c>
      <c r="I660" s="141">
        <v>0</v>
      </c>
      <c r="J660" s="141">
        <v>0</v>
      </c>
      <c r="K660" s="141">
        <v>0</v>
      </c>
      <c r="L660" s="141">
        <v>0</v>
      </c>
      <c r="M660" s="141">
        <v>0</v>
      </c>
      <c r="N660" s="141">
        <v>0</v>
      </c>
      <c r="O660" s="141">
        <v>0</v>
      </c>
      <c r="P660" s="141">
        <v>0</v>
      </c>
    </row>
    <row r="661" spans="1:16" ht="12.75">
      <c r="A661" s="141">
        <v>10</v>
      </c>
      <c r="B661" s="141">
        <v>1999</v>
      </c>
      <c r="C661" s="141" t="s">
        <v>461</v>
      </c>
      <c r="D661" s="141">
        <v>0</v>
      </c>
      <c r="E661" s="141">
        <v>0</v>
      </c>
      <c r="F661" s="141">
        <v>0</v>
      </c>
      <c r="G661" s="141">
        <v>0</v>
      </c>
      <c r="H661" s="141">
        <v>0</v>
      </c>
      <c r="I661" s="141">
        <v>0</v>
      </c>
      <c r="J661" s="141">
        <v>0</v>
      </c>
      <c r="K661" s="141">
        <v>0</v>
      </c>
      <c r="L661" s="141">
        <v>0</v>
      </c>
      <c r="M661" s="141">
        <v>0</v>
      </c>
      <c r="N661" s="141">
        <v>0</v>
      </c>
      <c r="O661" s="141">
        <v>0</v>
      </c>
      <c r="P661" s="141">
        <v>0</v>
      </c>
    </row>
    <row r="662" spans="1:16" ht="12.75">
      <c r="A662" s="141">
        <v>12</v>
      </c>
      <c r="B662" s="141">
        <v>1999</v>
      </c>
      <c r="C662" s="141" t="s">
        <v>462</v>
      </c>
      <c r="D662" s="141">
        <v>0</v>
      </c>
      <c r="E662" s="141">
        <v>0</v>
      </c>
      <c r="F662" s="141">
        <v>0</v>
      </c>
      <c r="G662" s="141">
        <v>0</v>
      </c>
      <c r="H662" s="141">
        <v>0</v>
      </c>
      <c r="I662" s="141">
        <v>0</v>
      </c>
      <c r="J662" s="141">
        <v>0</v>
      </c>
      <c r="K662" s="141">
        <v>0</v>
      </c>
      <c r="L662" s="141">
        <v>0</v>
      </c>
      <c r="M662" s="141">
        <v>0</v>
      </c>
      <c r="N662" s="141">
        <v>0</v>
      </c>
      <c r="O662" s="141">
        <v>0</v>
      </c>
      <c r="P662" s="141">
        <v>0</v>
      </c>
    </row>
    <row r="663" spans="1:16" ht="12.75">
      <c r="A663" s="141">
        <v>10</v>
      </c>
      <c r="B663" s="141">
        <v>1999</v>
      </c>
      <c r="C663" s="141" t="s">
        <v>463</v>
      </c>
      <c r="D663" s="141">
        <v>0</v>
      </c>
      <c r="E663" s="141">
        <v>0</v>
      </c>
      <c r="F663" s="141">
        <v>0</v>
      </c>
      <c r="G663" s="141">
        <v>0</v>
      </c>
      <c r="H663" s="141">
        <v>0</v>
      </c>
      <c r="I663" s="141">
        <v>0</v>
      </c>
      <c r="J663" s="141">
        <v>0</v>
      </c>
      <c r="K663" s="141">
        <v>0</v>
      </c>
      <c r="L663" s="141">
        <v>0</v>
      </c>
      <c r="M663" s="141">
        <v>0</v>
      </c>
      <c r="N663" s="141">
        <v>0</v>
      </c>
      <c r="O663" s="141">
        <v>0</v>
      </c>
      <c r="P663" s="141">
        <v>0</v>
      </c>
    </row>
    <row r="664" spans="1:16" ht="12.75">
      <c r="A664" s="141">
        <v>10</v>
      </c>
      <c r="B664" s="141">
        <v>1999</v>
      </c>
      <c r="C664" s="141" t="s">
        <v>464</v>
      </c>
      <c r="D664" s="141">
        <v>0</v>
      </c>
      <c r="E664" s="141">
        <v>0</v>
      </c>
      <c r="F664" s="141">
        <v>0</v>
      </c>
      <c r="G664" s="141">
        <v>0</v>
      </c>
      <c r="H664" s="141">
        <v>0</v>
      </c>
      <c r="I664" s="141">
        <v>0</v>
      </c>
      <c r="J664" s="141">
        <v>0</v>
      </c>
      <c r="K664" s="141">
        <v>0</v>
      </c>
      <c r="L664" s="141">
        <v>0</v>
      </c>
      <c r="M664" s="141">
        <v>0</v>
      </c>
      <c r="N664" s="141">
        <v>0</v>
      </c>
      <c r="O664" s="141">
        <v>0</v>
      </c>
      <c r="P664" s="141">
        <v>0</v>
      </c>
    </row>
    <row r="665" spans="1:16" ht="12.75">
      <c r="A665" s="141">
        <v>10</v>
      </c>
      <c r="B665" s="141">
        <v>1999</v>
      </c>
      <c r="C665" s="141" t="s">
        <v>465</v>
      </c>
      <c r="D665" s="141">
        <v>0</v>
      </c>
      <c r="E665" s="141">
        <v>0</v>
      </c>
      <c r="F665" s="141">
        <v>0</v>
      </c>
      <c r="G665" s="141">
        <v>0</v>
      </c>
      <c r="H665" s="141">
        <v>0</v>
      </c>
      <c r="I665" s="141">
        <v>0</v>
      </c>
      <c r="J665" s="141">
        <v>0</v>
      </c>
      <c r="K665" s="141">
        <v>0</v>
      </c>
      <c r="L665" s="141">
        <v>0</v>
      </c>
      <c r="M665" s="141">
        <v>0</v>
      </c>
      <c r="N665" s="141">
        <v>0</v>
      </c>
      <c r="O665" s="141">
        <v>0</v>
      </c>
      <c r="P665" s="141">
        <v>0</v>
      </c>
    </row>
    <row r="666" spans="1:16" ht="12.75">
      <c r="A666" s="141">
        <v>10</v>
      </c>
      <c r="B666" s="141">
        <v>1999</v>
      </c>
      <c r="C666" s="141" t="s">
        <v>466</v>
      </c>
      <c r="D666" s="141">
        <v>0</v>
      </c>
      <c r="E666" s="141">
        <v>0</v>
      </c>
      <c r="F666" s="141">
        <v>0</v>
      </c>
      <c r="G666" s="141">
        <v>0</v>
      </c>
      <c r="H666" s="141">
        <v>0</v>
      </c>
      <c r="I666" s="141">
        <v>0</v>
      </c>
      <c r="J666" s="141">
        <v>0</v>
      </c>
      <c r="K666" s="141">
        <v>0</v>
      </c>
      <c r="L666" s="141">
        <v>0</v>
      </c>
      <c r="M666" s="141">
        <v>0</v>
      </c>
      <c r="N666" s="141">
        <v>0</v>
      </c>
      <c r="O666" s="141">
        <v>0</v>
      </c>
      <c r="P666" s="141">
        <v>0</v>
      </c>
    </row>
    <row r="667" spans="1:16" ht="12.75">
      <c r="A667" s="141">
        <v>10</v>
      </c>
      <c r="B667" s="141">
        <v>1999</v>
      </c>
      <c r="C667" s="141" t="s">
        <v>467</v>
      </c>
      <c r="D667" s="141">
        <v>0</v>
      </c>
      <c r="E667" s="141">
        <v>0</v>
      </c>
      <c r="F667" s="141">
        <v>0</v>
      </c>
      <c r="G667" s="141">
        <v>0</v>
      </c>
      <c r="H667" s="141">
        <v>0</v>
      </c>
      <c r="I667" s="141">
        <v>0</v>
      </c>
      <c r="J667" s="141">
        <v>0</v>
      </c>
      <c r="K667" s="141">
        <v>0</v>
      </c>
      <c r="L667" s="141">
        <v>0</v>
      </c>
      <c r="M667" s="141">
        <v>0</v>
      </c>
      <c r="N667" s="141">
        <v>0</v>
      </c>
      <c r="O667" s="141">
        <v>0</v>
      </c>
      <c r="P667" s="141">
        <v>0</v>
      </c>
    </row>
    <row r="668" spans="1:16" ht="12.75">
      <c r="A668" s="141">
        <v>10</v>
      </c>
      <c r="B668" s="141">
        <v>1999</v>
      </c>
      <c r="C668" s="141" t="s">
        <v>468</v>
      </c>
      <c r="D668" s="141">
        <v>0</v>
      </c>
      <c r="E668" s="141">
        <v>0</v>
      </c>
      <c r="F668" s="141">
        <v>0</v>
      </c>
      <c r="G668" s="141">
        <v>0</v>
      </c>
      <c r="H668" s="141">
        <v>0</v>
      </c>
      <c r="I668" s="141">
        <v>0</v>
      </c>
      <c r="J668" s="141">
        <v>0</v>
      </c>
      <c r="K668" s="141">
        <v>0</v>
      </c>
      <c r="L668" s="141">
        <v>0</v>
      </c>
      <c r="M668" s="141">
        <v>0</v>
      </c>
      <c r="N668" s="141">
        <v>0</v>
      </c>
      <c r="O668" s="141">
        <v>0</v>
      </c>
      <c r="P668" s="141">
        <v>0</v>
      </c>
    </row>
    <row r="669" spans="1:16" ht="12.75">
      <c r="A669" s="141">
        <v>10</v>
      </c>
      <c r="B669" s="141">
        <v>1999</v>
      </c>
      <c r="C669" s="141" t="s">
        <v>469</v>
      </c>
      <c r="D669" s="141">
        <v>0</v>
      </c>
      <c r="E669" s="141">
        <v>0</v>
      </c>
      <c r="F669" s="141">
        <v>0</v>
      </c>
      <c r="G669" s="141">
        <v>0</v>
      </c>
      <c r="H669" s="141">
        <v>0</v>
      </c>
      <c r="I669" s="141">
        <v>0</v>
      </c>
      <c r="J669" s="141">
        <v>0</v>
      </c>
      <c r="K669" s="141">
        <v>0</v>
      </c>
      <c r="L669" s="141">
        <v>0</v>
      </c>
      <c r="M669" s="141">
        <v>0</v>
      </c>
      <c r="N669" s="141">
        <v>0</v>
      </c>
      <c r="O669" s="141">
        <v>0</v>
      </c>
      <c r="P669" s="141">
        <v>0</v>
      </c>
    </row>
    <row r="670" spans="1:16" ht="12.75">
      <c r="A670" s="141">
        <v>10</v>
      </c>
      <c r="B670" s="141">
        <v>1999</v>
      </c>
      <c r="C670" s="141" t="s">
        <v>470</v>
      </c>
      <c r="D670" s="141">
        <v>0</v>
      </c>
      <c r="E670" s="141">
        <v>0</v>
      </c>
      <c r="F670" s="141">
        <v>0</v>
      </c>
      <c r="G670" s="141">
        <v>0</v>
      </c>
      <c r="H670" s="141">
        <v>0</v>
      </c>
      <c r="I670" s="141">
        <v>0</v>
      </c>
      <c r="J670" s="141">
        <v>0</v>
      </c>
      <c r="K670" s="141">
        <v>0</v>
      </c>
      <c r="L670" s="141">
        <v>0</v>
      </c>
      <c r="M670" s="141">
        <v>0</v>
      </c>
      <c r="N670" s="141">
        <v>0</v>
      </c>
      <c r="O670" s="141">
        <v>0</v>
      </c>
      <c r="P670" s="141">
        <v>0</v>
      </c>
    </row>
    <row r="671" spans="1:16" ht="12.75">
      <c r="A671" s="141">
        <v>10</v>
      </c>
      <c r="B671" s="141">
        <v>1999</v>
      </c>
      <c r="C671" s="141" t="s">
        <v>471</v>
      </c>
      <c r="D671" s="141">
        <v>0</v>
      </c>
      <c r="E671" s="141">
        <v>0</v>
      </c>
      <c r="F671" s="141">
        <v>0</v>
      </c>
      <c r="G671" s="141">
        <v>0</v>
      </c>
      <c r="H671" s="141">
        <v>0</v>
      </c>
      <c r="I671" s="141">
        <v>0</v>
      </c>
      <c r="J671" s="141">
        <v>0</v>
      </c>
      <c r="K671" s="141">
        <v>0</v>
      </c>
      <c r="L671" s="141">
        <v>0</v>
      </c>
      <c r="M671" s="141">
        <v>0</v>
      </c>
      <c r="N671" s="141">
        <v>0</v>
      </c>
      <c r="O671" s="141">
        <v>0</v>
      </c>
      <c r="P671" s="141">
        <v>0</v>
      </c>
    </row>
    <row r="672" spans="1:16" ht="12.75">
      <c r="A672" s="141">
        <v>10</v>
      </c>
      <c r="B672" s="141">
        <v>1999</v>
      </c>
      <c r="C672" s="141" t="s">
        <v>472</v>
      </c>
      <c r="D672" s="141">
        <v>0</v>
      </c>
      <c r="E672" s="141">
        <v>0</v>
      </c>
      <c r="F672" s="141">
        <v>0</v>
      </c>
      <c r="G672" s="141">
        <v>0</v>
      </c>
      <c r="H672" s="141">
        <v>0</v>
      </c>
      <c r="I672" s="141">
        <v>0</v>
      </c>
      <c r="J672" s="141">
        <v>0</v>
      </c>
      <c r="K672" s="141">
        <v>0</v>
      </c>
      <c r="L672" s="141">
        <v>0</v>
      </c>
      <c r="M672" s="141">
        <v>0</v>
      </c>
      <c r="N672" s="141">
        <v>0</v>
      </c>
      <c r="O672" s="141">
        <v>0</v>
      </c>
      <c r="P672" s="141">
        <v>0</v>
      </c>
    </row>
    <row r="673" spans="1:16" ht="12.75">
      <c r="A673" s="141">
        <v>10</v>
      </c>
      <c r="B673" s="141">
        <v>1999</v>
      </c>
      <c r="C673" s="141" t="s">
        <v>473</v>
      </c>
      <c r="D673" s="141">
        <v>0</v>
      </c>
      <c r="E673" s="141">
        <v>0</v>
      </c>
      <c r="F673" s="141">
        <v>0</v>
      </c>
      <c r="G673" s="141">
        <v>0</v>
      </c>
      <c r="H673" s="141">
        <v>0</v>
      </c>
      <c r="I673" s="141">
        <v>0</v>
      </c>
      <c r="J673" s="141">
        <v>0</v>
      </c>
      <c r="K673" s="141">
        <v>0</v>
      </c>
      <c r="L673" s="141">
        <v>0</v>
      </c>
      <c r="M673" s="141">
        <v>0</v>
      </c>
      <c r="N673" s="141">
        <v>0</v>
      </c>
      <c r="O673" s="141">
        <v>0</v>
      </c>
      <c r="P673" s="141">
        <v>0</v>
      </c>
    </row>
    <row r="674" spans="1:16" ht="12.75">
      <c r="A674" s="141">
        <v>10</v>
      </c>
      <c r="B674" s="141">
        <v>1999</v>
      </c>
      <c r="C674" s="141" t="s">
        <v>474</v>
      </c>
      <c r="D674" s="141">
        <v>0</v>
      </c>
      <c r="E674" s="141">
        <v>0</v>
      </c>
      <c r="F674" s="141">
        <v>0</v>
      </c>
      <c r="G674" s="141">
        <v>0</v>
      </c>
      <c r="H674" s="141">
        <v>0</v>
      </c>
      <c r="I674" s="141">
        <v>0</v>
      </c>
      <c r="J674" s="141">
        <v>0</v>
      </c>
      <c r="K674" s="141">
        <v>0</v>
      </c>
      <c r="L674" s="141">
        <v>0</v>
      </c>
      <c r="M674" s="141">
        <v>0</v>
      </c>
      <c r="N674" s="141">
        <v>0</v>
      </c>
      <c r="O674" s="141">
        <v>0</v>
      </c>
      <c r="P674" s="141">
        <v>0</v>
      </c>
    </row>
    <row r="675" spans="1:16" ht="12.75">
      <c r="A675" s="141">
        <v>10</v>
      </c>
      <c r="B675" s="141">
        <v>1999</v>
      </c>
      <c r="C675" s="141" t="s">
        <v>475</v>
      </c>
      <c r="D675" s="141">
        <v>0</v>
      </c>
      <c r="E675" s="141">
        <v>0</v>
      </c>
      <c r="F675" s="141">
        <v>0</v>
      </c>
      <c r="G675" s="141">
        <v>0</v>
      </c>
      <c r="H675" s="141">
        <v>0</v>
      </c>
      <c r="I675" s="141">
        <v>0</v>
      </c>
      <c r="J675" s="141">
        <v>0</v>
      </c>
      <c r="K675" s="141">
        <v>0</v>
      </c>
      <c r="L675" s="141">
        <v>0</v>
      </c>
      <c r="M675" s="141">
        <v>0</v>
      </c>
      <c r="N675" s="141">
        <v>0</v>
      </c>
      <c r="O675" s="141">
        <v>0</v>
      </c>
      <c r="P675" s="141">
        <v>0</v>
      </c>
    </row>
    <row r="676" spans="1:16" ht="12.75">
      <c r="A676" s="141">
        <v>12</v>
      </c>
      <c r="B676" s="141">
        <v>1999</v>
      </c>
      <c r="C676" s="141" t="s">
        <v>476</v>
      </c>
      <c r="D676" s="141">
        <v>0</v>
      </c>
      <c r="E676" s="141">
        <v>0</v>
      </c>
      <c r="F676" s="141">
        <v>0</v>
      </c>
      <c r="G676" s="141">
        <v>0</v>
      </c>
      <c r="H676" s="141">
        <v>0</v>
      </c>
      <c r="I676" s="141">
        <v>0</v>
      </c>
      <c r="J676" s="141">
        <v>0</v>
      </c>
      <c r="K676" s="141">
        <v>0</v>
      </c>
      <c r="L676" s="141">
        <v>0</v>
      </c>
      <c r="M676" s="141">
        <v>0</v>
      </c>
      <c r="N676" s="141">
        <v>0</v>
      </c>
      <c r="O676" s="141">
        <v>0</v>
      </c>
      <c r="P676" s="141">
        <v>0</v>
      </c>
    </row>
    <row r="677" spans="1:16" ht="12.75">
      <c r="A677" s="141">
        <v>10</v>
      </c>
      <c r="B677" s="141">
        <v>1999</v>
      </c>
      <c r="C677" s="141" t="s">
        <v>477</v>
      </c>
      <c r="D677" s="141">
        <v>0</v>
      </c>
      <c r="E677" s="141">
        <v>0</v>
      </c>
      <c r="F677" s="141">
        <v>0</v>
      </c>
      <c r="G677" s="141">
        <v>0</v>
      </c>
      <c r="H677" s="141">
        <v>0</v>
      </c>
      <c r="I677" s="141">
        <v>0</v>
      </c>
      <c r="J677" s="141">
        <v>0</v>
      </c>
      <c r="K677" s="141">
        <v>0</v>
      </c>
      <c r="L677" s="141">
        <v>0</v>
      </c>
      <c r="M677" s="141">
        <v>0</v>
      </c>
      <c r="N677" s="141">
        <v>0</v>
      </c>
      <c r="O677" s="141">
        <v>0</v>
      </c>
      <c r="P677" s="141">
        <v>0</v>
      </c>
    </row>
    <row r="678" spans="1:16" ht="12.75">
      <c r="A678" s="141">
        <v>10</v>
      </c>
      <c r="B678" s="141">
        <v>1999</v>
      </c>
      <c r="C678" s="141" t="s">
        <v>478</v>
      </c>
      <c r="D678" s="141">
        <v>0</v>
      </c>
      <c r="E678" s="141">
        <v>0</v>
      </c>
      <c r="F678" s="141">
        <v>0</v>
      </c>
      <c r="G678" s="141">
        <v>0</v>
      </c>
      <c r="H678" s="141">
        <v>0</v>
      </c>
      <c r="I678" s="141">
        <v>0</v>
      </c>
      <c r="J678" s="141">
        <v>0</v>
      </c>
      <c r="K678" s="141">
        <v>0</v>
      </c>
      <c r="L678" s="141">
        <v>0</v>
      </c>
      <c r="M678" s="141">
        <v>0</v>
      </c>
      <c r="N678" s="141">
        <v>0</v>
      </c>
      <c r="O678" s="141">
        <v>0</v>
      </c>
      <c r="P678" s="141">
        <v>0</v>
      </c>
    </row>
    <row r="679" spans="1:16" ht="12.75">
      <c r="A679" s="141">
        <v>10</v>
      </c>
      <c r="B679" s="141">
        <v>1999</v>
      </c>
      <c r="C679" s="141" t="s">
        <v>479</v>
      </c>
      <c r="D679" s="141">
        <v>0</v>
      </c>
      <c r="E679" s="141">
        <v>0</v>
      </c>
      <c r="F679" s="141">
        <v>0</v>
      </c>
      <c r="G679" s="141">
        <v>0</v>
      </c>
      <c r="H679" s="141">
        <v>0</v>
      </c>
      <c r="I679" s="141">
        <v>0</v>
      </c>
      <c r="J679" s="141">
        <v>0</v>
      </c>
      <c r="K679" s="141">
        <v>0</v>
      </c>
      <c r="L679" s="141">
        <v>0</v>
      </c>
      <c r="M679" s="141">
        <v>0</v>
      </c>
      <c r="N679" s="141">
        <v>0</v>
      </c>
      <c r="O679" s="141">
        <v>0</v>
      </c>
      <c r="P679" s="141">
        <v>0</v>
      </c>
    </row>
    <row r="680" spans="1:16" ht="12.75">
      <c r="A680" s="141">
        <v>10</v>
      </c>
      <c r="B680" s="141">
        <v>1999</v>
      </c>
      <c r="C680" s="141" t="s">
        <v>480</v>
      </c>
      <c r="D680" s="141">
        <v>0</v>
      </c>
      <c r="E680" s="141">
        <v>0</v>
      </c>
      <c r="F680" s="141">
        <v>0</v>
      </c>
      <c r="G680" s="141">
        <v>0</v>
      </c>
      <c r="H680" s="141">
        <v>0</v>
      </c>
      <c r="I680" s="141">
        <v>0</v>
      </c>
      <c r="J680" s="141">
        <v>0</v>
      </c>
      <c r="K680" s="141">
        <v>0</v>
      </c>
      <c r="L680" s="141">
        <v>0</v>
      </c>
      <c r="M680" s="141">
        <v>0</v>
      </c>
      <c r="N680" s="141">
        <v>0</v>
      </c>
      <c r="O680" s="141">
        <v>0</v>
      </c>
      <c r="P680" s="141">
        <v>0</v>
      </c>
    </row>
    <row r="681" spans="1:16" ht="12.75">
      <c r="A681" s="141">
        <v>10</v>
      </c>
      <c r="B681" s="141">
        <v>1999</v>
      </c>
      <c r="C681" s="141" t="s">
        <v>481</v>
      </c>
      <c r="D681" s="141">
        <v>0</v>
      </c>
      <c r="E681" s="141">
        <v>0</v>
      </c>
      <c r="F681" s="141">
        <v>0</v>
      </c>
      <c r="G681" s="141">
        <v>0</v>
      </c>
      <c r="H681" s="141">
        <v>0</v>
      </c>
      <c r="I681" s="141">
        <v>0</v>
      </c>
      <c r="J681" s="141">
        <v>0</v>
      </c>
      <c r="K681" s="141">
        <v>0</v>
      </c>
      <c r="L681" s="141">
        <v>0</v>
      </c>
      <c r="M681" s="141">
        <v>0</v>
      </c>
      <c r="N681" s="141">
        <v>0</v>
      </c>
      <c r="O681" s="141">
        <v>0</v>
      </c>
      <c r="P681" s="141">
        <v>0</v>
      </c>
    </row>
    <row r="682" spans="1:16" ht="12.75">
      <c r="A682" s="141">
        <v>10</v>
      </c>
      <c r="B682" s="141">
        <v>1999</v>
      </c>
      <c r="C682" s="141" t="s">
        <v>482</v>
      </c>
      <c r="D682" s="141">
        <v>0</v>
      </c>
      <c r="E682" s="141">
        <v>0</v>
      </c>
      <c r="F682" s="141">
        <v>0</v>
      </c>
      <c r="G682" s="141">
        <v>0</v>
      </c>
      <c r="H682" s="141">
        <v>0</v>
      </c>
      <c r="I682" s="141">
        <v>0</v>
      </c>
      <c r="J682" s="141">
        <v>0</v>
      </c>
      <c r="K682" s="141">
        <v>0</v>
      </c>
      <c r="L682" s="141">
        <v>0</v>
      </c>
      <c r="M682" s="141">
        <v>0</v>
      </c>
      <c r="N682" s="141">
        <v>0</v>
      </c>
      <c r="O682" s="141">
        <v>0</v>
      </c>
      <c r="P682" s="141">
        <v>0</v>
      </c>
    </row>
    <row r="683" spans="1:16" ht="12.75">
      <c r="A683" s="141">
        <v>10</v>
      </c>
      <c r="B683" s="141">
        <v>1999</v>
      </c>
      <c r="C683" s="141" t="s">
        <v>483</v>
      </c>
      <c r="D683" s="141">
        <v>0</v>
      </c>
      <c r="E683" s="141">
        <v>0</v>
      </c>
      <c r="F683" s="141">
        <v>0</v>
      </c>
      <c r="G683" s="141">
        <v>0</v>
      </c>
      <c r="H683" s="141">
        <v>0</v>
      </c>
      <c r="I683" s="141">
        <v>0</v>
      </c>
      <c r="J683" s="141">
        <v>0</v>
      </c>
      <c r="K683" s="141">
        <v>0</v>
      </c>
      <c r="L683" s="141">
        <v>0</v>
      </c>
      <c r="M683" s="141">
        <v>0</v>
      </c>
      <c r="N683" s="141">
        <v>0</v>
      </c>
      <c r="O683" s="141">
        <v>0</v>
      </c>
      <c r="P683" s="141">
        <v>0</v>
      </c>
    </row>
    <row r="684" spans="1:16" ht="12.75">
      <c r="A684" s="141">
        <v>10</v>
      </c>
      <c r="B684" s="141">
        <v>1999</v>
      </c>
      <c r="C684" s="141" t="s">
        <v>484</v>
      </c>
      <c r="D684" s="141">
        <v>0</v>
      </c>
      <c r="E684" s="141">
        <v>0</v>
      </c>
      <c r="F684" s="141">
        <v>0</v>
      </c>
      <c r="G684" s="141">
        <v>0</v>
      </c>
      <c r="H684" s="141">
        <v>0</v>
      </c>
      <c r="I684" s="141">
        <v>0</v>
      </c>
      <c r="J684" s="141">
        <v>0</v>
      </c>
      <c r="K684" s="141">
        <v>0</v>
      </c>
      <c r="L684" s="141">
        <v>0</v>
      </c>
      <c r="M684" s="141">
        <v>0</v>
      </c>
      <c r="N684" s="141">
        <v>0</v>
      </c>
      <c r="O684" s="141">
        <v>0</v>
      </c>
      <c r="P684" s="141">
        <v>0</v>
      </c>
    </row>
    <row r="685" spans="1:16" ht="12.75">
      <c r="A685" s="141">
        <v>10</v>
      </c>
      <c r="B685" s="141">
        <v>1999</v>
      </c>
      <c r="C685" s="141" t="s">
        <v>485</v>
      </c>
      <c r="D685" s="141">
        <v>0</v>
      </c>
      <c r="E685" s="141">
        <v>0</v>
      </c>
      <c r="F685" s="141">
        <v>0</v>
      </c>
      <c r="G685" s="141">
        <v>0</v>
      </c>
      <c r="H685" s="141">
        <v>0</v>
      </c>
      <c r="I685" s="141">
        <v>0</v>
      </c>
      <c r="J685" s="141">
        <v>0</v>
      </c>
      <c r="K685" s="141">
        <v>0</v>
      </c>
      <c r="L685" s="141">
        <v>0</v>
      </c>
      <c r="M685" s="141">
        <v>0</v>
      </c>
      <c r="N685" s="141">
        <v>0</v>
      </c>
      <c r="O685" s="141">
        <v>0</v>
      </c>
      <c r="P685" s="141">
        <v>0</v>
      </c>
    </row>
    <row r="686" spans="1:16" ht="12.75">
      <c r="A686" s="141">
        <v>10</v>
      </c>
      <c r="B686" s="141">
        <v>1999</v>
      </c>
      <c r="C686" s="141" t="s">
        <v>486</v>
      </c>
      <c r="D686" s="141">
        <v>0</v>
      </c>
      <c r="E686" s="141">
        <v>0</v>
      </c>
      <c r="F686" s="141">
        <v>0</v>
      </c>
      <c r="G686" s="141">
        <v>0</v>
      </c>
      <c r="H686" s="141">
        <v>0</v>
      </c>
      <c r="I686" s="141">
        <v>0</v>
      </c>
      <c r="J686" s="141">
        <v>0</v>
      </c>
      <c r="K686" s="141">
        <v>0</v>
      </c>
      <c r="L686" s="141">
        <v>0</v>
      </c>
      <c r="M686" s="141">
        <v>0</v>
      </c>
      <c r="N686" s="141">
        <v>0</v>
      </c>
      <c r="O686" s="141">
        <v>0</v>
      </c>
      <c r="P686" s="141">
        <v>0</v>
      </c>
    </row>
    <row r="687" spans="1:16" ht="12.75">
      <c r="A687" s="141">
        <v>10</v>
      </c>
      <c r="B687" s="141">
        <v>1999</v>
      </c>
      <c r="C687" s="141" t="s">
        <v>487</v>
      </c>
      <c r="D687" s="141">
        <v>0</v>
      </c>
      <c r="E687" s="141">
        <v>0</v>
      </c>
      <c r="F687" s="141">
        <v>0</v>
      </c>
      <c r="G687" s="141">
        <v>0</v>
      </c>
      <c r="H687" s="141">
        <v>0</v>
      </c>
      <c r="I687" s="141">
        <v>0</v>
      </c>
      <c r="J687" s="141">
        <v>0</v>
      </c>
      <c r="K687" s="141">
        <v>0</v>
      </c>
      <c r="L687" s="141">
        <v>0</v>
      </c>
      <c r="M687" s="141">
        <v>0</v>
      </c>
      <c r="N687" s="141">
        <v>0</v>
      </c>
      <c r="O687" s="141">
        <v>0</v>
      </c>
      <c r="P687" s="141">
        <v>0</v>
      </c>
    </row>
    <row r="688" spans="1:16" ht="12.75">
      <c r="A688" s="141">
        <v>10</v>
      </c>
      <c r="B688" s="141">
        <v>1999</v>
      </c>
      <c r="C688" s="141" t="s">
        <v>488</v>
      </c>
      <c r="D688" s="141">
        <v>0</v>
      </c>
      <c r="E688" s="141">
        <v>0</v>
      </c>
      <c r="F688" s="141">
        <v>0</v>
      </c>
      <c r="G688" s="141">
        <v>0</v>
      </c>
      <c r="H688" s="141">
        <v>0</v>
      </c>
      <c r="I688" s="141">
        <v>0</v>
      </c>
      <c r="J688" s="141">
        <v>0</v>
      </c>
      <c r="K688" s="141">
        <v>0</v>
      </c>
      <c r="L688" s="141">
        <v>0</v>
      </c>
      <c r="M688" s="141">
        <v>0</v>
      </c>
      <c r="N688" s="141">
        <v>0</v>
      </c>
      <c r="O688" s="141">
        <v>0</v>
      </c>
      <c r="P688" s="141">
        <v>0</v>
      </c>
    </row>
    <row r="689" spans="1:16" ht="12.75">
      <c r="A689" s="141">
        <v>10</v>
      </c>
      <c r="B689" s="141">
        <v>1999</v>
      </c>
      <c r="C689" s="141" t="s">
        <v>489</v>
      </c>
      <c r="D689" s="141">
        <v>0</v>
      </c>
      <c r="E689" s="141">
        <v>0</v>
      </c>
      <c r="F689" s="141">
        <v>0</v>
      </c>
      <c r="G689" s="141">
        <v>0</v>
      </c>
      <c r="H689" s="141">
        <v>0</v>
      </c>
      <c r="I689" s="141">
        <v>0</v>
      </c>
      <c r="J689" s="141">
        <v>0</v>
      </c>
      <c r="K689" s="141">
        <v>0</v>
      </c>
      <c r="L689" s="141">
        <v>0</v>
      </c>
      <c r="M689" s="141">
        <v>0</v>
      </c>
      <c r="N689" s="141">
        <v>0</v>
      </c>
      <c r="O689" s="141">
        <v>0</v>
      </c>
      <c r="P689" s="141">
        <v>0</v>
      </c>
    </row>
    <row r="690" spans="1:16" ht="12.75">
      <c r="A690" s="141">
        <v>10</v>
      </c>
      <c r="B690" s="141">
        <v>1999</v>
      </c>
      <c r="C690" s="141" t="s">
        <v>490</v>
      </c>
      <c r="D690" s="141">
        <v>0</v>
      </c>
      <c r="E690" s="141">
        <v>0</v>
      </c>
      <c r="F690" s="141">
        <v>0</v>
      </c>
      <c r="G690" s="141">
        <v>0</v>
      </c>
      <c r="H690" s="141">
        <v>0</v>
      </c>
      <c r="I690" s="141">
        <v>0</v>
      </c>
      <c r="J690" s="141">
        <v>0</v>
      </c>
      <c r="K690" s="141">
        <v>0</v>
      </c>
      <c r="L690" s="141">
        <v>0</v>
      </c>
      <c r="M690" s="141">
        <v>0</v>
      </c>
      <c r="N690" s="141">
        <v>0</v>
      </c>
      <c r="O690" s="141">
        <v>0</v>
      </c>
      <c r="P690" s="141">
        <v>0</v>
      </c>
    </row>
    <row r="691" spans="1:16" ht="12.75">
      <c r="A691" s="141">
        <v>10</v>
      </c>
      <c r="B691" s="141">
        <v>1999</v>
      </c>
      <c r="C691" s="141" t="s">
        <v>491</v>
      </c>
      <c r="D691" s="141">
        <v>0</v>
      </c>
      <c r="E691" s="141">
        <v>0</v>
      </c>
      <c r="F691" s="141">
        <v>0</v>
      </c>
      <c r="G691" s="141">
        <v>0</v>
      </c>
      <c r="H691" s="141">
        <v>0</v>
      </c>
      <c r="I691" s="141">
        <v>0</v>
      </c>
      <c r="J691" s="141">
        <v>0</v>
      </c>
      <c r="K691" s="141">
        <v>0</v>
      </c>
      <c r="L691" s="141">
        <v>0</v>
      </c>
      <c r="M691" s="141">
        <v>0</v>
      </c>
      <c r="N691" s="141">
        <v>0</v>
      </c>
      <c r="O691" s="141">
        <v>0</v>
      </c>
      <c r="P691" s="141">
        <v>0</v>
      </c>
    </row>
    <row r="692" spans="1:16" ht="12.75">
      <c r="A692" s="141">
        <v>10</v>
      </c>
      <c r="B692" s="141">
        <v>1999</v>
      </c>
      <c r="C692" s="141" t="s">
        <v>492</v>
      </c>
      <c r="D692" s="141">
        <v>0</v>
      </c>
      <c r="E692" s="141">
        <v>0</v>
      </c>
      <c r="F692" s="141">
        <v>0</v>
      </c>
      <c r="G692" s="141">
        <v>0</v>
      </c>
      <c r="H692" s="141">
        <v>0</v>
      </c>
      <c r="I692" s="141">
        <v>0</v>
      </c>
      <c r="J692" s="141">
        <v>0</v>
      </c>
      <c r="K692" s="141">
        <v>0</v>
      </c>
      <c r="L692" s="141">
        <v>0</v>
      </c>
      <c r="M692" s="141">
        <v>0</v>
      </c>
      <c r="N692" s="141">
        <v>0</v>
      </c>
      <c r="O692" s="141">
        <v>0</v>
      </c>
      <c r="P692" s="141">
        <v>0</v>
      </c>
    </row>
    <row r="693" spans="1:16" ht="12.75">
      <c r="A693" s="141">
        <v>10</v>
      </c>
      <c r="B693" s="141">
        <v>1999</v>
      </c>
      <c r="C693" s="141" t="s">
        <v>493</v>
      </c>
      <c r="D693" s="141">
        <v>0</v>
      </c>
      <c r="E693" s="141">
        <v>0</v>
      </c>
      <c r="F693" s="141">
        <v>0</v>
      </c>
      <c r="G693" s="141">
        <v>0</v>
      </c>
      <c r="H693" s="141">
        <v>0</v>
      </c>
      <c r="I693" s="141">
        <v>0</v>
      </c>
      <c r="J693" s="141">
        <v>0</v>
      </c>
      <c r="K693" s="141">
        <v>0</v>
      </c>
      <c r="L693" s="141">
        <v>0</v>
      </c>
      <c r="M693" s="141">
        <v>0</v>
      </c>
      <c r="N693" s="141">
        <v>0</v>
      </c>
      <c r="O693" s="141">
        <v>0</v>
      </c>
      <c r="P693" s="141">
        <v>0</v>
      </c>
    </row>
    <row r="694" spans="1:16" ht="12.75">
      <c r="A694" s="141">
        <v>10</v>
      </c>
      <c r="B694" s="141">
        <v>1999</v>
      </c>
      <c r="C694" s="141" t="s">
        <v>494</v>
      </c>
      <c r="D694" s="141">
        <v>0</v>
      </c>
      <c r="E694" s="141">
        <v>0</v>
      </c>
      <c r="F694" s="141">
        <v>0</v>
      </c>
      <c r="G694" s="141">
        <v>0</v>
      </c>
      <c r="H694" s="141">
        <v>0</v>
      </c>
      <c r="I694" s="141">
        <v>0</v>
      </c>
      <c r="J694" s="141">
        <v>0</v>
      </c>
      <c r="K694" s="141">
        <v>0</v>
      </c>
      <c r="L694" s="141">
        <v>0</v>
      </c>
      <c r="M694" s="141">
        <v>0</v>
      </c>
      <c r="N694" s="141">
        <v>0</v>
      </c>
      <c r="O694" s="141">
        <v>0</v>
      </c>
      <c r="P694" s="141">
        <v>0</v>
      </c>
    </row>
    <row r="695" spans="1:16" ht="12.75">
      <c r="A695" s="141">
        <v>10</v>
      </c>
      <c r="B695" s="141">
        <v>1999</v>
      </c>
      <c r="C695" s="141" t="s">
        <v>495</v>
      </c>
      <c r="D695" s="141">
        <v>0</v>
      </c>
      <c r="E695" s="141">
        <v>0</v>
      </c>
      <c r="F695" s="141">
        <v>0</v>
      </c>
      <c r="G695" s="141">
        <v>0</v>
      </c>
      <c r="H695" s="141">
        <v>0</v>
      </c>
      <c r="I695" s="141">
        <v>0</v>
      </c>
      <c r="J695" s="141">
        <v>0</v>
      </c>
      <c r="K695" s="141">
        <v>0</v>
      </c>
      <c r="L695" s="141">
        <v>0</v>
      </c>
      <c r="M695" s="141">
        <v>0</v>
      </c>
      <c r="N695" s="141">
        <v>0</v>
      </c>
      <c r="O695" s="141">
        <v>0</v>
      </c>
      <c r="P695" s="141">
        <v>0</v>
      </c>
    </row>
    <row r="696" spans="1:16" ht="12.75">
      <c r="A696" s="141">
        <v>10</v>
      </c>
      <c r="B696" s="141">
        <v>1999</v>
      </c>
      <c r="C696" s="141" t="s">
        <v>496</v>
      </c>
      <c r="D696" s="141">
        <v>0</v>
      </c>
      <c r="E696" s="141">
        <v>0</v>
      </c>
      <c r="F696" s="141">
        <v>0</v>
      </c>
      <c r="G696" s="141">
        <v>0</v>
      </c>
      <c r="H696" s="141">
        <v>0</v>
      </c>
      <c r="I696" s="141">
        <v>0</v>
      </c>
      <c r="J696" s="141">
        <v>0</v>
      </c>
      <c r="K696" s="141">
        <v>0</v>
      </c>
      <c r="L696" s="141">
        <v>0</v>
      </c>
      <c r="M696" s="141">
        <v>0</v>
      </c>
      <c r="N696" s="141">
        <v>0</v>
      </c>
      <c r="O696" s="141">
        <v>0</v>
      </c>
      <c r="P696" s="141">
        <v>0</v>
      </c>
    </row>
    <row r="697" spans="1:16" ht="12.75">
      <c r="A697" s="141">
        <v>10</v>
      </c>
      <c r="B697" s="141">
        <v>1999</v>
      </c>
      <c r="C697" s="141" t="s">
        <v>497</v>
      </c>
      <c r="D697" s="141">
        <v>0</v>
      </c>
      <c r="E697" s="141">
        <v>0</v>
      </c>
      <c r="F697" s="141">
        <v>0</v>
      </c>
      <c r="G697" s="141">
        <v>0</v>
      </c>
      <c r="H697" s="141">
        <v>0</v>
      </c>
      <c r="I697" s="141">
        <v>0</v>
      </c>
      <c r="J697" s="141">
        <v>0</v>
      </c>
      <c r="K697" s="141">
        <v>0</v>
      </c>
      <c r="L697" s="141">
        <v>0</v>
      </c>
      <c r="M697" s="141">
        <v>0</v>
      </c>
      <c r="N697" s="141">
        <v>0</v>
      </c>
      <c r="O697" s="141">
        <v>0</v>
      </c>
      <c r="P697" s="141">
        <v>0</v>
      </c>
    </row>
    <row r="698" spans="1:16" ht="12.75">
      <c r="A698" s="141">
        <v>10</v>
      </c>
      <c r="B698" s="141">
        <v>1999</v>
      </c>
      <c r="C698" s="141" t="s">
        <v>498</v>
      </c>
      <c r="D698" s="141">
        <v>0</v>
      </c>
      <c r="E698" s="141">
        <v>0</v>
      </c>
      <c r="F698" s="141">
        <v>0</v>
      </c>
      <c r="G698" s="141">
        <v>0</v>
      </c>
      <c r="H698" s="141">
        <v>0</v>
      </c>
      <c r="I698" s="141">
        <v>0</v>
      </c>
      <c r="J698" s="141">
        <v>0</v>
      </c>
      <c r="K698" s="141">
        <v>0</v>
      </c>
      <c r="L698" s="141">
        <v>0</v>
      </c>
      <c r="M698" s="141">
        <v>0</v>
      </c>
      <c r="N698" s="141">
        <v>0</v>
      </c>
      <c r="O698" s="141">
        <v>0</v>
      </c>
      <c r="P698" s="141">
        <v>0</v>
      </c>
    </row>
    <row r="699" spans="1:16" ht="12.75">
      <c r="A699" s="141">
        <v>10</v>
      </c>
      <c r="B699" s="141">
        <v>1999</v>
      </c>
      <c r="C699" s="141" t="s">
        <v>499</v>
      </c>
      <c r="D699" s="141">
        <v>0</v>
      </c>
      <c r="E699" s="141">
        <v>0</v>
      </c>
      <c r="F699" s="141">
        <v>0</v>
      </c>
      <c r="G699" s="141">
        <v>0</v>
      </c>
      <c r="H699" s="141">
        <v>0</v>
      </c>
      <c r="I699" s="141">
        <v>0</v>
      </c>
      <c r="J699" s="141">
        <v>0</v>
      </c>
      <c r="K699" s="141">
        <v>0</v>
      </c>
      <c r="L699" s="141">
        <v>0</v>
      </c>
      <c r="M699" s="141">
        <v>0</v>
      </c>
      <c r="N699" s="141">
        <v>0</v>
      </c>
      <c r="O699" s="141">
        <v>0</v>
      </c>
      <c r="P699" s="141">
        <v>0</v>
      </c>
    </row>
    <row r="700" spans="1:16" ht="12.75">
      <c r="A700" s="141">
        <v>10</v>
      </c>
      <c r="B700" s="141">
        <v>1999</v>
      </c>
      <c r="C700" s="141" t="s">
        <v>402</v>
      </c>
      <c r="D700" s="141">
        <v>0</v>
      </c>
      <c r="E700" s="141">
        <v>0</v>
      </c>
      <c r="F700" s="141">
        <v>0</v>
      </c>
      <c r="G700" s="141">
        <v>0</v>
      </c>
      <c r="H700" s="141">
        <v>0</v>
      </c>
      <c r="I700" s="141">
        <v>0</v>
      </c>
      <c r="J700" s="141">
        <v>0</v>
      </c>
      <c r="K700" s="141">
        <v>0</v>
      </c>
      <c r="L700" s="141">
        <v>0</v>
      </c>
      <c r="M700" s="141">
        <v>0</v>
      </c>
      <c r="N700" s="141">
        <v>0</v>
      </c>
      <c r="O700" s="141">
        <v>0</v>
      </c>
      <c r="P700" s="141">
        <v>0</v>
      </c>
    </row>
    <row r="701" spans="1:16" ht="12.75">
      <c r="A701" s="141">
        <v>10</v>
      </c>
      <c r="B701" s="141">
        <v>1999</v>
      </c>
      <c r="C701" s="141" t="s">
        <v>403</v>
      </c>
      <c r="D701" s="141">
        <v>0</v>
      </c>
      <c r="E701" s="141">
        <v>0</v>
      </c>
      <c r="F701" s="141">
        <v>0</v>
      </c>
      <c r="G701" s="141">
        <v>0</v>
      </c>
      <c r="H701" s="141">
        <v>0</v>
      </c>
      <c r="I701" s="141">
        <v>0</v>
      </c>
      <c r="J701" s="141">
        <v>0</v>
      </c>
      <c r="K701" s="141">
        <v>0</v>
      </c>
      <c r="L701" s="141">
        <v>0</v>
      </c>
      <c r="M701" s="141">
        <v>0</v>
      </c>
      <c r="N701" s="141">
        <v>0</v>
      </c>
      <c r="O701" s="141">
        <v>0</v>
      </c>
      <c r="P701" s="141">
        <v>0</v>
      </c>
    </row>
    <row r="702" spans="1:16" ht="12.75">
      <c r="A702" s="141">
        <v>10</v>
      </c>
      <c r="B702" s="141">
        <v>1999</v>
      </c>
      <c r="C702" s="141" t="s">
        <v>404</v>
      </c>
      <c r="D702" s="141">
        <v>0</v>
      </c>
      <c r="E702" s="141">
        <v>0</v>
      </c>
      <c r="F702" s="141">
        <v>0</v>
      </c>
      <c r="G702" s="141">
        <v>0</v>
      </c>
      <c r="H702" s="141">
        <v>0</v>
      </c>
      <c r="I702" s="141">
        <v>0</v>
      </c>
      <c r="J702" s="141">
        <v>0</v>
      </c>
      <c r="K702" s="141">
        <v>0</v>
      </c>
      <c r="L702" s="141">
        <v>0</v>
      </c>
      <c r="M702" s="141">
        <v>0</v>
      </c>
      <c r="N702" s="141">
        <v>0</v>
      </c>
      <c r="O702" s="141">
        <v>0</v>
      </c>
      <c r="P702" s="141">
        <v>0</v>
      </c>
    </row>
    <row r="703" spans="1:16" ht="12.75">
      <c r="A703" s="141">
        <v>10</v>
      </c>
      <c r="B703" s="141">
        <v>1999</v>
      </c>
      <c r="C703" s="141" t="s">
        <v>405</v>
      </c>
      <c r="D703" s="141">
        <v>0</v>
      </c>
      <c r="E703" s="141">
        <v>0</v>
      </c>
      <c r="F703" s="141">
        <v>0</v>
      </c>
      <c r="G703" s="141">
        <v>0</v>
      </c>
      <c r="H703" s="141">
        <v>0</v>
      </c>
      <c r="I703" s="141">
        <v>0</v>
      </c>
      <c r="J703" s="141">
        <v>0</v>
      </c>
      <c r="K703" s="141">
        <v>0</v>
      </c>
      <c r="L703" s="141">
        <v>0</v>
      </c>
      <c r="M703" s="141">
        <v>0</v>
      </c>
      <c r="N703" s="141">
        <v>0</v>
      </c>
      <c r="O703" s="141">
        <v>0</v>
      </c>
      <c r="P703" s="141">
        <v>0</v>
      </c>
    </row>
    <row r="704" spans="1:16" ht="12.75">
      <c r="A704" s="141">
        <v>10</v>
      </c>
      <c r="B704" s="141">
        <v>1999</v>
      </c>
      <c r="C704" s="141" t="s">
        <v>406</v>
      </c>
      <c r="D704" s="141">
        <v>0</v>
      </c>
      <c r="E704" s="141">
        <v>0</v>
      </c>
      <c r="F704" s="141">
        <v>0</v>
      </c>
      <c r="G704" s="141">
        <v>0</v>
      </c>
      <c r="H704" s="141">
        <v>0</v>
      </c>
      <c r="I704" s="141">
        <v>0</v>
      </c>
      <c r="J704" s="141">
        <v>0</v>
      </c>
      <c r="K704" s="141">
        <v>0</v>
      </c>
      <c r="L704" s="141">
        <v>0</v>
      </c>
      <c r="M704" s="141">
        <v>0</v>
      </c>
      <c r="N704" s="141">
        <v>0</v>
      </c>
      <c r="O704" s="141">
        <v>0</v>
      </c>
      <c r="P704" s="141">
        <v>0</v>
      </c>
    </row>
    <row r="705" spans="1:16" ht="12.75">
      <c r="A705" s="141">
        <v>10</v>
      </c>
      <c r="B705" s="141">
        <v>1999</v>
      </c>
      <c r="C705" s="141" t="s">
        <v>407</v>
      </c>
      <c r="D705" s="141">
        <v>0</v>
      </c>
      <c r="E705" s="141">
        <v>0</v>
      </c>
      <c r="F705" s="141">
        <v>0</v>
      </c>
      <c r="G705" s="141">
        <v>0</v>
      </c>
      <c r="H705" s="141">
        <v>0</v>
      </c>
      <c r="I705" s="141">
        <v>0</v>
      </c>
      <c r="J705" s="141">
        <v>0</v>
      </c>
      <c r="K705" s="141">
        <v>0</v>
      </c>
      <c r="L705" s="141">
        <v>0</v>
      </c>
      <c r="M705" s="141">
        <v>0</v>
      </c>
      <c r="N705" s="141">
        <v>0</v>
      </c>
      <c r="O705" s="141">
        <v>0</v>
      </c>
      <c r="P705" s="141">
        <v>0</v>
      </c>
    </row>
    <row r="706" spans="1:16" ht="12.75">
      <c r="A706" s="141">
        <v>12</v>
      </c>
      <c r="B706" s="141">
        <v>1999</v>
      </c>
      <c r="C706" s="141" t="s">
        <v>408</v>
      </c>
      <c r="D706" s="141">
        <v>0</v>
      </c>
      <c r="E706" s="141">
        <v>0</v>
      </c>
      <c r="F706" s="141">
        <v>0</v>
      </c>
      <c r="G706" s="141">
        <v>0</v>
      </c>
      <c r="H706" s="141">
        <v>0</v>
      </c>
      <c r="I706" s="141">
        <v>0</v>
      </c>
      <c r="J706" s="141">
        <v>0</v>
      </c>
      <c r="K706" s="141">
        <v>0</v>
      </c>
      <c r="L706" s="141">
        <v>0</v>
      </c>
      <c r="M706" s="141">
        <v>0</v>
      </c>
      <c r="N706" s="141">
        <v>0</v>
      </c>
      <c r="O706" s="141">
        <v>0</v>
      </c>
      <c r="P706" s="141">
        <v>0</v>
      </c>
    </row>
    <row r="707" spans="1:16" ht="12.75">
      <c r="A707" s="141">
        <v>10</v>
      </c>
      <c r="B707" s="141">
        <v>1999</v>
      </c>
      <c r="C707" s="141" t="s">
        <v>409</v>
      </c>
      <c r="D707" s="141">
        <v>0</v>
      </c>
      <c r="E707" s="141">
        <v>0</v>
      </c>
      <c r="F707" s="141">
        <v>0</v>
      </c>
      <c r="G707" s="141">
        <v>0</v>
      </c>
      <c r="H707" s="141">
        <v>0</v>
      </c>
      <c r="I707" s="141">
        <v>0</v>
      </c>
      <c r="J707" s="141">
        <v>0</v>
      </c>
      <c r="K707" s="141">
        <v>0</v>
      </c>
      <c r="L707" s="141">
        <v>0</v>
      </c>
      <c r="M707" s="141">
        <v>0</v>
      </c>
      <c r="N707" s="141">
        <v>0</v>
      </c>
      <c r="O707" s="141">
        <v>0</v>
      </c>
      <c r="P707" s="141">
        <v>0</v>
      </c>
    </row>
    <row r="708" spans="1:16" ht="12.75">
      <c r="A708" s="141">
        <v>10</v>
      </c>
      <c r="B708" s="141">
        <v>1999</v>
      </c>
      <c r="C708" s="141" t="s">
        <v>410</v>
      </c>
      <c r="D708" s="141">
        <v>0</v>
      </c>
      <c r="E708" s="141">
        <v>0</v>
      </c>
      <c r="F708" s="141">
        <v>0</v>
      </c>
      <c r="G708" s="141">
        <v>0</v>
      </c>
      <c r="H708" s="141">
        <v>0</v>
      </c>
      <c r="I708" s="141">
        <v>0</v>
      </c>
      <c r="J708" s="141">
        <v>0</v>
      </c>
      <c r="K708" s="141">
        <v>0</v>
      </c>
      <c r="L708" s="141">
        <v>0</v>
      </c>
      <c r="M708" s="141">
        <v>0</v>
      </c>
      <c r="N708" s="141">
        <v>0</v>
      </c>
      <c r="O708" s="141">
        <v>0</v>
      </c>
      <c r="P708" s="141">
        <v>0</v>
      </c>
    </row>
    <row r="709" spans="1:16" ht="12.75">
      <c r="A709" s="141">
        <v>10</v>
      </c>
      <c r="B709" s="141">
        <v>1999</v>
      </c>
      <c r="C709" s="141" t="s">
        <v>411</v>
      </c>
      <c r="D709" s="141">
        <v>0</v>
      </c>
      <c r="E709" s="141">
        <v>0</v>
      </c>
      <c r="F709" s="141">
        <v>0</v>
      </c>
      <c r="G709" s="141">
        <v>0</v>
      </c>
      <c r="H709" s="141">
        <v>0</v>
      </c>
      <c r="I709" s="141">
        <v>0</v>
      </c>
      <c r="J709" s="141">
        <v>0</v>
      </c>
      <c r="K709" s="141">
        <v>0</v>
      </c>
      <c r="L709" s="141">
        <v>0</v>
      </c>
      <c r="M709" s="141">
        <v>0</v>
      </c>
      <c r="N709" s="141">
        <v>0</v>
      </c>
      <c r="O709" s="141">
        <v>0</v>
      </c>
      <c r="P709" s="141">
        <v>0</v>
      </c>
    </row>
    <row r="710" spans="1:16" ht="12.75">
      <c r="A710" s="141">
        <v>10</v>
      </c>
      <c r="B710" s="141">
        <v>1999</v>
      </c>
      <c r="C710" s="141" t="s">
        <v>412</v>
      </c>
      <c r="D710" s="141">
        <v>0</v>
      </c>
      <c r="E710" s="141">
        <v>0</v>
      </c>
      <c r="F710" s="141">
        <v>0</v>
      </c>
      <c r="G710" s="141">
        <v>0</v>
      </c>
      <c r="H710" s="141">
        <v>0</v>
      </c>
      <c r="I710" s="141">
        <v>0</v>
      </c>
      <c r="J710" s="141">
        <v>0</v>
      </c>
      <c r="K710" s="141">
        <v>0</v>
      </c>
      <c r="L710" s="141">
        <v>0</v>
      </c>
      <c r="M710" s="141">
        <v>0</v>
      </c>
      <c r="N710" s="141">
        <v>0</v>
      </c>
      <c r="O710" s="141">
        <v>0</v>
      </c>
      <c r="P710" s="141">
        <v>0</v>
      </c>
    </row>
    <row r="711" spans="1:16" ht="12.75">
      <c r="A711" s="141">
        <v>10</v>
      </c>
      <c r="B711" s="141">
        <v>1999</v>
      </c>
      <c r="C711" s="141" t="s">
        <v>413</v>
      </c>
      <c r="D711" s="141">
        <v>0</v>
      </c>
      <c r="E711" s="141">
        <v>0</v>
      </c>
      <c r="F711" s="141">
        <v>0</v>
      </c>
      <c r="G711" s="141">
        <v>0</v>
      </c>
      <c r="H711" s="141">
        <v>0</v>
      </c>
      <c r="I711" s="141">
        <v>0</v>
      </c>
      <c r="J711" s="141">
        <v>0</v>
      </c>
      <c r="K711" s="141">
        <v>0</v>
      </c>
      <c r="L711" s="141">
        <v>0</v>
      </c>
      <c r="M711" s="141">
        <v>0</v>
      </c>
      <c r="N711" s="141">
        <v>0</v>
      </c>
      <c r="O711" s="141">
        <v>0</v>
      </c>
      <c r="P711" s="141">
        <v>0</v>
      </c>
    </row>
    <row r="712" spans="1:16" ht="12.75">
      <c r="A712" s="141">
        <v>10</v>
      </c>
      <c r="B712" s="141">
        <v>1999</v>
      </c>
      <c r="C712" s="141" t="s">
        <v>414</v>
      </c>
      <c r="D712" s="141">
        <v>0</v>
      </c>
      <c r="E712" s="141">
        <v>0</v>
      </c>
      <c r="F712" s="141">
        <v>0</v>
      </c>
      <c r="G712" s="141">
        <v>0</v>
      </c>
      <c r="H712" s="141">
        <v>0</v>
      </c>
      <c r="I712" s="141">
        <v>0</v>
      </c>
      <c r="J712" s="141">
        <v>0</v>
      </c>
      <c r="K712" s="141">
        <v>0</v>
      </c>
      <c r="L712" s="141">
        <v>0</v>
      </c>
      <c r="M712" s="141">
        <v>0</v>
      </c>
      <c r="N712" s="141">
        <v>0</v>
      </c>
      <c r="O712" s="141">
        <v>0</v>
      </c>
      <c r="P712" s="141">
        <v>0</v>
      </c>
    </row>
    <row r="713" spans="1:16" ht="12.75">
      <c r="A713" s="141">
        <v>10</v>
      </c>
      <c r="B713" s="141">
        <v>1999</v>
      </c>
      <c r="C713" s="141" t="s">
        <v>415</v>
      </c>
      <c r="D713" s="141">
        <v>0</v>
      </c>
      <c r="E713" s="141">
        <v>0</v>
      </c>
      <c r="F713" s="141">
        <v>0</v>
      </c>
      <c r="G713" s="141">
        <v>0</v>
      </c>
      <c r="H713" s="141">
        <v>0</v>
      </c>
      <c r="I713" s="141">
        <v>0</v>
      </c>
      <c r="J713" s="141">
        <v>0</v>
      </c>
      <c r="K713" s="141">
        <v>0</v>
      </c>
      <c r="L713" s="141">
        <v>0</v>
      </c>
      <c r="M713" s="141">
        <v>0</v>
      </c>
      <c r="N713" s="141">
        <v>0</v>
      </c>
      <c r="O713" s="141">
        <v>0</v>
      </c>
      <c r="P713" s="141">
        <v>0</v>
      </c>
    </row>
    <row r="714" spans="1:16" ht="12.75">
      <c r="A714" s="141">
        <v>10</v>
      </c>
      <c r="B714" s="141">
        <v>1999</v>
      </c>
      <c r="C714" s="141" t="s">
        <v>416</v>
      </c>
      <c r="D714" s="141">
        <v>0</v>
      </c>
      <c r="E714" s="141">
        <v>0</v>
      </c>
      <c r="F714" s="141">
        <v>0</v>
      </c>
      <c r="G714" s="141">
        <v>0</v>
      </c>
      <c r="H714" s="141">
        <v>0</v>
      </c>
      <c r="I714" s="141">
        <v>0</v>
      </c>
      <c r="J714" s="141">
        <v>0</v>
      </c>
      <c r="K714" s="141">
        <v>0</v>
      </c>
      <c r="L714" s="141">
        <v>0</v>
      </c>
      <c r="M714" s="141">
        <v>0</v>
      </c>
      <c r="N714" s="141">
        <v>0</v>
      </c>
      <c r="O714" s="141">
        <v>0</v>
      </c>
      <c r="P714" s="141">
        <v>0</v>
      </c>
    </row>
    <row r="715" spans="1:16" ht="12.75">
      <c r="A715" s="141">
        <v>10</v>
      </c>
      <c r="B715" s="141">
        <v>1999</v>
      </c>
      <c r="C715" s="141" t="s">
        <v>417</v>
      </c>
      <c r="D715" s="141">
        <v>0</v>
      </c>
      <c r="E715" s="141">
        <v>0</v>
      </c>
      <c r="F715" s="141">
        <v>0</v>
      </c>
      <c r="G715" s="141">
        <v>0</v>
      </c>
      <c r="H715" s="141">
        <v>0</v>
      </c>
      <c r="I715" s="141">
        <v>0</v>
      </c>
      <c r="J715" s="141">
        <v>0</v>
      </c>
      <c r="K715" s="141">
        <v>0</v>
      </c>
      <c r="L715" s="141">
        <v>0</v>
      </c>
      <c r="M715" s="141">
        <v>0</v>
      </c>
      <c r="N715" s="141">
        <v>0</v>
      </c>
      <c r="O715" s="141">
        <v>0</v>
      </c>
      <c r="P715" s="141">
        <v>0</v>
      </c>
    </row>
    <row r="716" spans="1:16" ht="12.75">
      <c r="A716" s="141">
        <v>10</v>
      </c>
      <c r="B716" s="141">
        <v>1999</v>
      </c>
      <c r="C716" s="141" t="s">
        <v>418</v>
      </c>
      <c r="D716" s="141">
        <v>0</v>
      </c>
      <c r="E716" s="141">
        <v>0</v>
      </c>
      <c r="F716" s="141">
        <v>0</v>
      </c>
      <c r="G716" s="141">
        <v>0</v>
      </c>
      <c r="H716" s="141">
        <v>0</v>
      </c>
      <c r="I716" s="141">
        <v>0</v>
      </c>
      <c r="J716" s="141">
        <v>0</v>
      </c>
      <c r="K716" s="141">
        <v>0</v>
      </c>
      <c r="L716" s="141">
        <v>0</v>
      </c>
      <c r="M716" s="141">
        <v>0</v>
      </c>
      <c r="N716" s="141">
        <v>0</v>
      </c>
      <c r="O716" s="141">
        <v>0</v>
      </c>
      <c r="P716" s="141">
        <v>0</v>
      </c>
    </row>
    <row r="717" spans="1:16" ht="12.75">
      <c r="A717" s="141">
        <v>10</v>
      </c>
      <c r="B717" s="141">
        <v>1999</v>
      </c>
      <c r="C717" s="141" t="s">
        <v>419</v>
      </c>
      <c r="D717" s="141">
        <v>0</v>
      </c>
      <c r="E717" s="141">
        <v>0</v>
      </c>
      <c r="F717" s="141">
        <v>0</v>
      </c>
      <c r="G717" s="141">
        <v>0</v>
      </c>
      <c r="H717" s="141">
        <v>0</v>
      </c>
      <c r="I717" s="141">
        <v>0</v>
      </c>
      <c r="J717" s="141">
        <v>0</v>
      </c>
      <c r="K717" s="141">
        <v>0</v>
      </c>
      <c r="L717" s="141">
        <v>0</v>
      </c>
      <c r="M717" s="141">
        <v>0</v>
      </c>
      <c r="N717" s="141">
        <v>0</v>
      </c>
      <c r="O717" s="141">
        <v>0</v>
      </c>
      <c r="P717" s="141">
        <v>0</v>
      </c>
    </row>
    <row r="718" spans="1:16" ht="12.75">
      <c r="A718" s="141">
        <v>10</v>
      </c>
      <c r="B718" s="141">
        <v>1999</v>
      </c>
      <c r="C718" s="141" t="s">
        <v>420</v>
      </c>
      <c r="D718" s="141">
        <v>0</v>
      </c>
      <c r="E718" s="141">
        <v>0</v>
      </c>
      <c r="F718" s="141">
        <v>0</v>
      </c>
      <c r="G718" s="141">
        <v>0</v>
      </c>
      <c r="H718" s="141">
        <v>0</v>
      </c>
      <c r="I718" s="141">
        <v>0</v>
      </c>
      <c r="J718" s="141">
        <v>0</v>
      </c>
      <c r="K718" s="141">
        <v>0</v>
      </c>
      <c r="L718" s="141">
        <v>0</v>
      </c>
      <c r="M718" s="141">
        <v>0</v>
      </c>
      <c r="N718" s="141">
        <v>0</v>
      </c>
      <c r="O718" s="141">
        <v>0</v>
      </c>
      <c r="P718" s="141">
        <v>0</v>
      </c>
    </row>
    <row r="719" spans="1:16" ht="12.75">
      <c r="A719" s="141">
        <v>10</v>
      </c>
      <c r="B719" s="141">
        <v>1999</v>
      </c>
      <c r="C719" s="141" t="s">
        <v>421</v>
      </c>
      <c r="D719" s="141">
        <v>0</v>
      </c>
      <c r="E719" s="141">
        <v>0</v>
      </c>
      <c r="F719" s="141">
        <v>0</v>
      </c>
      <c r="G719" s="141">
        <v>0</v>
      </c>
      <c r="H719" s="141">
        <v>0</v>
      </c>
      <c r="I719" s="141">
        <v>0</v>
      </c>
      <c r="J719" s="141">
        <v>0</v>
      </c>
      <c r="K719" s="141">
        <v>0</v>
      </c>
      <c r="L719" s="141">
        <v>0</v>
      </c>
      <c r="M719" s="141">
        <v>0</v>
      </c>
      <c r="N719" s="141">
        <v>0</v>
      </c>
      <c r="O719" s="141">
        <v>0</v>
      </c>
      <c r="P719" s="141">
        <v>0</v>
      </c>
    </row>
    <row r="720" spans="1:16" ht="12.75">
      <c r="A720" s="141">
        <v>10</v>
      </c>
      <c r="B720" s="141">
        <v>1999</v>
      </c>
      <c r="C720" s="141" t="s">
        <v>422</v>
      </c>
      <c r="D720" s="141">
        <v>0</v>
      </c>
      <c r="E720" s="141">
        <v>0</v>
      </c>
      <c r="F720" s="141">
        <v>0</v>
      </c>
      <c r="G720" s="141">
        <v>0</v>
      </c>
      <c r="H720" s="141">
        <v>0</v>
      </c>
      <c r="I720" s="141">
        <v>0</v>
      </c>
      <c r="J720" s="141">
        <v>0</v>
      </c>
      <c r="K720" s="141">
        <v>0</v>
      </c>
      <c r="L720" s="141">
        <v>0</v>
      </c>
      <c r="M720" s="141">
        <v>0</v>
      </c>
      <c r="N720" s="141">
        <v>0</v>
      </c>
      <c r="O720" s="141">
        <v>0</v>
      </c>
      <c r="P720" s="141">
        <v>0</v>
      </c>
    </row>
    <row r="721" spans="1:16" ht="12.75">
      <c r="A721" s="141">
        <v>10</v>
      </c>
      <c r="B721" s="141">
        <v>1999</v>
      </c>
      <c r="C721" s="141" t="s">
        <v>423</v>
      </c>
      <c r="D721" s="141">
        <v>0</v>
      </c>
      <c r="E721" s="141">
        <v>0</v>
      </c>
      <c r="F721" s="141">
        <v>0</v>
      </c>
      <c r="G721" s="141">
        <v>0</v>
      </c>
      <c r="H721" s="141">
        <v>0</v>
      </c>
      <c r="I721" s="141">
        <v>0</v>
      </c>
      <c r="J721" s="141">
        <v>0</v>
      </c>
      <c r="K721" s="141">
        <v>0</v>
      </c>
      <c r="L721" s="141">
        <v>0</v>
      </c>
      <c r="M721" s="141">
        <v>0</v>
      </c>
      <c r="N721" s="141">
        <v>0</v>
      </c>
      <c r="O721" s="141">
        <v>0</v>
      </c>
      <c r="P721" s="141">
        <v>0</v>
      </c>
    </row>
    <row r="722" spans="1:16" ht="12.75">
      <c r="A722" s="141">
        <v>10</v>
      </c>
      <c r="B722" s="141">
        <v>1999</v>
      </c>
      <c r="C722" s="141" t="s">
        <v>424</v>
      </c>
      <c r="D722" s="141">
        <v>0</v>
      </c>
      <c r="E722" s="141">
        <v>0</v>
      </c>
      <c r="F722" s="141">
        <v>0</v>
      </c>
      <c r="G722" s="141">
        <v>0</v>
      </c>
      <c r="H722" s="141">
        <v>0</v>
      </c>
      <c r="I722" s="141">
        <v>0</v>
      </c>
      <c r="J722" s="141">
        <v>0</v>
      </c>
      <c r="K722" s="141">
        <v>0</v>
      </c>
      <c r="L722" s="141">
        <v>0</v>
      </c>
      <c r="M722" s="141">
        <v>0</v>
      </c>
      <c r="N722" s="141">
        <v>0</v>
      </c>
      <c r="O722" s="141">
        <v>0</v>
      </c>
      <c r="P722" s="141">
        <v>0</v>
      </c>
    </row>
    <row r="723" spans="1:16" ht="12.75">
      <c r="A723" s="141">
        <v>10</v>
      </c>
      <c r="B723" s="141">
        <v>1999</v>
      </c>
      <c r="C723" s="141" t="s">
        <v>425</v>
      </c>
      <c r="D723" s="141">
        <v>0</v>
      </c>
      <c r="E723" s="141">
        <v>0</v>
      </c>
      <c r="F723" s="141">
        <v>0</v>
      </c>
      <c r="G723" s="141">
        <v>0</v>
      </c>
      <c r="H723" s="141">
        <v>0</v>
      </c>
      <c r="I723" s="141">
        <v>0</v>
      </c>
      <c r="J723" s="141">
        <v>0</v>
      </c>
      <c r="K723" s="141">
        <v>0</v>
      </c>
      <c r="L723" s="141">
        <v>0</v>
      </c>
      <c r="M723" s="141">
        <v>0</v>
      </c>
      <c r="N723" s="141">
        <v>0</v>
      </c>
      <c r="O723" s="141">
        <v>0</v>
      </c>
      <c r="P723" s="141">
        <v>0</v>
      </c>
    </row>
    <row r="724" spans="1:16" ht="12.75">
      <c r="A724" s="141">
        <v>10</v>
      </c>
      <c r="B724" s="141">
        <v>1999</v>
      </c>
      <c r="C724" s="141" t="s">
        <v>426</v>
      </c>
      <c r="D724" s="141">
        <v>0</v>
      </c>
      <c r="E724" s="141">
        <v>0</v>
      </c>
      <c r="F724" s="141">
        <v>0</v>
      </c>
      <c r="G724" s="141">
        <v>0</v>
      </c>
      <c r="H724" s="141">
        <v>0</v>
      </c>
      <c r="I724" s="141">
        <v>0</v>
      </c>
      <c r="J724" s="141">
        <v>0</v>
      </c>
      <c r="K724" s="141">
        <v>0</v>
      </c>
      <c r="L724" s="141">
        <v>0</v>
      </c>
      <c r="M724" s="141">
        <v>0</v>
      </c>
      <c r="N724" s="141">
        <v>0</v>
      </c>
      <c r="O724" s="141">
        <v>0</v>
      </c>
      <c r="P724" s="141">
        <v>0</v>
      </c>
    </row>
    <row r="725" spans="1:16" ht="12.75">
      <c r="A725" s="141">
        <v>10</v>
      </c>
      <c r="B725" s="141">
        <v>1999</v>
      </c>
      <c r="C725" s="141" t="s">
        <v>427</v>
      </c>
      <c r="D725" s="141">
        <v>0</v>
      </c>
      <c r="E725" s="141">
        <v>0</v>
      </c>
      <c r="F725" s="141">
        <v>0</v>
      </c>
      <c r="G725" s="141">
        <v>0</v>
      </c>
      <c r="H725" s="141">
        <v>0</v>
      </c>
      <c r="I725" s="141">
        <v>0</v>
      </c>
      <c r="J725" s="141">
        <v>0</v>
      </c>
      <c r="K725" s="141">
        <v>0</v>
      </c>
      <c r="L725" s="141">
        <v>0</v>
      </c>
      <c r="M725" s="141">
        <v>0</v>
      </c>
      <c r="N725" s="141">
        <v>0</v>
      </c>
      <c r="O725" s="141">
        <v>0</v>
      </c>
      <c r="P725" s="141">
        <v>0</v>
      </c>
    </row>
    <row r="726" spans="1:16" ht="12.75">
      <c r="A726" s="141">
        <v>10</v>
      </c>
      <c r="B726" s="141">
        <v>1999</v>
      </c>
      <c r="C726" s="141" t="s">
        <v>428</v>
      </c>
      <c r="D726" s="141">
        <v>0</v>
      </c>
      <c r="E726" s="141">
        <v>0</v>
      </c>
      <c r="F726" s="141">
        <v>0</v>
      </c>
      <c r="G726" s="141">
        <v>0</v>
      </c>
      <c r="H726" s="141">
        <v>0</v>
      </c>
      <c r="I726" s="141">
        <v>0</v>
      </c>
      <c r="J726" s="141">
        <v>0</v>
      </c>
      <c r="K726" s="141">
        <v>0</v>
      </c>
      <c r="L726" s="141">
        <v>0</v>
      </c>
      <c r="M726" s="141">
        <v>0</v>
      </c>
      <c r="N726" s="141">
        <v>0</v>
      </c>
      <c r="O726" s="141">
        <v>0</v>
      </c>
      <c r="P726" s="141">
        <v>0</v>
      </c>
    </row>
    <row r="727" spans="1:16" ht="12.75">
      <c r="A727" s="141">
        <v>11</v>
      </c>
      <c r="B727" s="141">
        <v>1999</v>
      </c>
      <c r="C727" s="141" t="s">
        <v>429</v>
      </c>
      <c r="D727" s="141">
        <v>0</v>
      </c>
      <c r="E727" s="141">
        <v>0</v>
      </c>
      <c r="F727" s="141">
        <v>0</v>
      </c>
      <c r="G727" s="141">
        <v>0</v>
      </c>
      <c r="H727" s="141">
        <v>0</v>
      </c>
      <c r="I727" s="141">
        <v>0</v>
      </c>
      <c r="J727" s="141">
        <v>0</v>
      </c>
      <c r="K727" s="141">
        <v>0</v>
      </c>
      <c r="L727" s="141">
        <v>0</v>
      </c>
      <c r="M727" s="141">
        <v>0</v>
      </c>
      <c r="N727" s="141">
        <v>0</v>
      </c>
      <c r="O727" s="141">
        <v>0</v>
      </c>
      <c r="P727" s="141">
        <v>0</v>
      </c>
    </row>
    <row r="728" spans="1:16" ht="12.75">
      <c r="A728" s="141">
        <v>10</v>
      </c>
      <c r="B728" s="141">
        <v>1999</v>
      </c>
      <c r="C728" s="141" t="s">
        <v>430</v>
      </c>
      <c r="D728" s="141">
        <v>0</v>
      </c>
      <c r="E728" s="141">
        <v>0</v>
      </c>
      <c r="F728" s="141">
        <v>0</v>
      </c>
      <c r="G728" s="141">
        <v>0</v>
      </c>
      <c r="H728" s="141">
        <v>0</v>
      </c>
      <c r="I728" s="141">
        <v>0</v>
      </c>
      <c r="J728" s="141">
        <v>0</v>
      </c>
      <c r="K728" s="141">
        <v>0</v>
      </c>
      <c r="L728" s="141">
        <v>0</v>
      </c>
      <c r="M728" s="141">
        <v>0</v>
      </c>
      <c r="N728" s="141">
        <v>0</v>
      </c>
      <c r="O728" s="141">
        <v>0</v>
      </c>
      <c r="P728" s="141">
        <v>0</v>
      </c>
    </row>
    <row r="729" spans="1:16" ht="12.75">
      <c r="A729" s="141">
        <v>10</v>
      </c>
      <c r="B729" s="141">
        <v>1999</v>
      </c>
      <c r="C729" s="141" t="s">
        <v>431</v>
      </c>
      <c r="D729" s="141">
        <v>0</v>
      </c>
      <c r="E729" s="141">
        <v>0</v>
      </c>
      <c r="F729" s="141">
        <v>0</v>
      </c>
      <c r="G729" s="141">
        <v>0</v>
      </c>
      <c r="H729" s="141">
        <v>0</v>
      </c>
      <c r="I729" s="141">
        <v>0</v>
      </c>
      <c r="J729" s="141">
        <v>0</v>
      </c>
      <c r="K729" s="141">
        <v>0</v>
      </c>
      <c r="L729" s="141">
        <v>0</v>
      </c>
      <c r="M729" s="141">
        <v>0</v>
      </c>
      <c r="N729" s="141">
        <v>0</v>
      </c>
      <c r="O729" s="141">
        <v>0</v>
      </c>
      <c r="P729" s="141">
        <v>0</v>
      </c>
    </row>
    <row r="730" spans="1:16" ht="12.75">
      <c r="A730" s="141">
        <v>10</v>
      </c>
      <c r="B730" s="141">
        <v>1999</v>
      </c>
      <c r="C730" s="141" t="s">
        <v>432</v>
      </c>
      <c r="D730" s="141">
        <v>0</v>
      </c>
      <c r="E730" s="141">
        <v>0</v>
      </c>
      <c r="F730" s="141">
        <v>0</v>
      </c>
      <c r="G730" s="141">
        <v>0</v>
      </c>
      <c r="H730" s="141">
        <v>0</v>
      </c>
      <c r="I730" s="141">
        <v>0</v>
      </c>
      <c r="J730" s="141">
        <v>0</v>
      </c>
      <c r="K730" s="141">
        <v>0</v>
      </c>
      <c r="L730" s="141">
        <v>0</v>
      </c>
      <c r="M730" s="141">
        <v>0</v>
      </c>
      <c r="N730" s="141">
        <v>0</v>
      </c>
      <c r="O730" s="141">
        <v>0</v>
      </c>
      <c r="P730" s="141">
        <v>0</v>
      </c>
    </row>
    <row r="731" spans="1:16" ht="12.75">
      <c r="A731" s="141">
        <v>10</v>
      </c>
      <c r="B731" s="141">
        <v>1999</v>
      </c>
      <c r="C731" s="141" t="s">
        <v>433</v>
      </c>
      <c r="D731" s="141">
        <v>0</v>
      </c>
      <c r="E731" s="141">
        <v>0</v>
      </c>
      <c r="F731" s="141">
        <v>0</v>
      </c>
      <c r="G731" s="141">
        <v>0</v>
      </c>
      <c r="H731" s="141">
        <v>0</v>
      </c>
      <c r="I731" s="141">
        <v>0</v>
      </c>
      <c r="J731" s="141">
        <v>0</v>
      </c>
      <c r="K731" s="141">
        <v>0</v>
      </c>
      <c r="L731" s="141">
        <v>0</v>
      </c>
      <c r="M731" s="141">
        <v>0</v>
      </c>
      <c r="N731" s="141">
        <v>0</v>
      </c>
      <c r="O731" s="141">
        <v>0</v>
      </c>
      <c r="P731" s="141">
        <v>0</v>
      </c>
    </row>
    <row r="732" spans="1:16" ht="12.75">
      <c r="A732" s="141">
        <v>10</v>
      </c>
      <c r="B732" s="141">
        <v>1999</v>
      </c>
      <c r="C732" s="141" t="s">
        <v>434</v>
      </c>
      <c r="D732" s="141">
        <v>0</v>
      </c>
      <c r="E732" s="141">
        <v>0</v>
      </c>
      <c r="F732" s="141">
        <v>0</v>
      </c>
      <c r="G732" s="141">
        <v>0</v>
      </c>
      <c r="H732" s="141">
        <v>0</v>
      </c>
      <c r="I732" s="141">
        <v>0</v>
      </c>
      <c r="J732" s="141">
        <v>0</v>
      </c>
      <c r="K732" s="141">
        <v>0</v>
      </c>
      <c r="L732" s="141">
        <v>0</v>
      </c>
      <c r="M732" s="141">
        <v>0</v>
      </c>
      <c r="N732" s="141">
        <v>0</v>
      </c>
      <c r="O732" s="141">
        <v>0</v>
      </c>
      <c r="P732" s="141">
        <v>0</v>
      </c>
    </row>
    <row r="733" spans="1:16" ht="12.75">
      <c r="A733" s="141">
        <v>10</v>
      </c>
      <c r="B733" s="141">
        <v>1999</v>
      </c>
      <c r="C733" s="141" t="s">
        <v>435</v>
      </c>
      <c r="D733" s="141">
        <v>0</v>
      </c>
      <c r="E733" s="141">
        <v>0</v>
      </c>
      <c r="F733" s="141">
        <v>0</v>
      </c>
      <c r="G733" s="141">
        <v>0</v>
      </c>
      <c r="H733" s="141">
        <v>0</v>
      </c>
      <c r="I733" s="141">
        <v>0</v>
      </c>
      <c r="J733" s="141">
        <v>0</v>
      </c>
      <c r="K733" s="141">
        <v>0</v>
      </c>
      <c r="L733" s="141">
        <v>0</v>
      </c>
      <c r="M733" s="141">
        <v>0</v>
      </c>
      <c r="N733" s="141">
        <v>0</v>
      </c>
      <c r="O733" s="141">
        <v>0</v>
      </c>
      <c r="P733" s="141">
        <v>0</v>
      </c>
    </row>
    <row r="734" spans="1:16" ht="12.75">
      <c r="A734" s="141">
        <v>10</v>
      </c>
      <c r="B734" s="141">
        <v>1999</v>
      </c>
      <c r="C734" s="141" t="s">
        <v>436</v>
      </c>
      <c r="D734" s="141">
        <v>0</v>
      </c>
      <c r="E734" s="141">
        <v>0</v>
      </c>
      <c r="F734" s="141">
        <v>0</v>
      </c>
      <c r="G734" s="141">
        <v>0</v>
      </c>
      <c r="H734" s="141">
        <v>0</v>
      </c>
      <c r="I734" s="141">
        <v>0</v>
      </c>
      <c r="J734" s="141">
        <v>0</v>
      </c>
      <c r="K734" s="141">
        <v>0</v>
      </c>
      <c r="L734" s="141">
        <v>0</v>
      </c>
      <c r="M734" s="141">
        <v>0</v>
      </c>
      <c r="N734" s="141">
        <v>0</v>
      </c>
      <c r="O734" s="141">
        <v>0</v>
      </c>
      <c r="P734" s="141">
        <v>0</v>
      </c>
    </row>
    <row r="735" spans="1:16" ht="12.75">
      <c r="A735" s="141">
        <v>10</v>
      </c>
      <c r="B735" s="141">
        <v>1999</v>
      </c>
      <c r="C735" s="141" t="s">
        <v>437</v>
      </c>
      <c r="D735" s="141">
        <v>0</v>
      </c>
      <c r="E735" s="141">
        <v>0</v>
      </c>
      <c r="F735" s="141">
        <v>0</v>
      </c>
      <c r="G735" s="141">
        <v>0</v>
      </c>
      <c r="H735" s="141">
        <v>0</v>
      </c>
      <c r="I735" s="141">
        <v>0</v>
      </c>
      <c r="J735" s="141">
        <v>0</v>
      </c>
      <c r="K735" s="141">
        <v>0</v>
      </c>
      <c r="L735" s="141">
        <v>0</v>
      </c>
      <c r="M735" s="141">
        <v>0</v>
      </c>
      <c r="N735" s="141">
        <v>0</v>
      </c>
      <c r="O735" s="141">
        <v>0</v>
      </c>
      <c r="P735" s="141">
        <v>0</v>
      </c>
    </row>
    <row r="736" spans="1:16" ht="12.75">
      <c r="A736" s="141">
        <v>10</v>
      </c>
      <c r="B736" s="141">
        <v>1999</v>
      </c>
      <c r="C736" s="141" t="s">
        <v>438</v>
      </c>
      <c r="D736" s="141">
        <v>0</v>
      </c>
      <c r="E736" s="141">
        <v>0</v>
      </c>
      <c r="F736" s="141">
        <v>0</v>
      </c>
      <c r="G736" s="141">
        <v>0</v>
      </c>
      <c r="H736" s="141">
        <v>0</v>
      </c>
      <c r="I736" s="141">
        <v>0</v>
      </c>
      <c r="J736" s="141">
        <v>0</v>
      </c>
      <c r="K736" s="141">
        <v>0</v>
      </c>
      <c r="L736" s="141">
        <v>0</v>
      </c>
      <c r="M736" s="141">
        <v>0</v>
      </c>
      <c r="N736" s="141">
        <v>0</v>
      </c>
      <c r="O736" s="141">
        <v>0</v>
      </c>
      <c r="P736" s="141">
        <v>0</v>
      </c>
    </row>
    <row r="737" spans="1:16" ht="12.75">
      <c r="A737" s="141">
        <v>10</v>
      </c>
      <c r="B737" s="141">
        <v>1999</v>
      </c>
      <c r="C737" s="141" t="s">
        <v>439</v>
      </c>
      <c r="D737" s="141">
        <v>0</v>
      </c>
      <c r="E737" s="141">
        <v>0</v>
      </c>
      <c r="F737" s="141">
        <v>0</v>
      </c>
      <c r="G737" s="141">
        <v>0</v>
      </c>
      <c r="H737" s="141">
        <v>0</v>
      </c>
      <c r="I737" s="141">
        <v>0</v>
      </c>
      <c r="J737" s="141">
        <v>0</v>
      </c>
      <c r="K737" s="141">
        <v>0</v>
      </c>
      <c r="L737" s="141">
        <v>0</v>
      </c>
      <c r="M737" s="141">
        <v>0</v>
      </c>
      <c r="N737" s="141">
        <v>0</v>
      </c>
      <c r="O737" s="141">
        <v>0</v>
      </c>
      <c r="P737" s="141">
        <v>0</v>
      </c>
    </row>
    <row r="738" spans="1:16" ht="12.75">
      <c r="A738" s="141">
        <v>10</v>
      </c>
      <c r="B738" s="141">
        <v>1999</v>
      </c>
      <c r="C738" s="141" t="s">
        <v>440</v>
      </c>
      <c r="D738" s="141">
        <v>0</v>
      </c>
      <c r="E738" s="141">
        <v>0</v>
      </c>
      <c r="F738" s="141">
        <v>0</v>
      </c>
      <c r="G738" s="141">
        <v>0</v>
      </c>
      <c r="H738" s="141">
        <v>0</v>
      </c>
      <c r="I738" s="141">
        <v>0</v>
      </c>
      <c r="J738" s="141">
        <v>0</v>
      </c>
      <c r="K738" s="141">
        <v>0</v>
      </c>
      <c r="L738" s="141">
        <v>0</v>
      </c>
      <c r="M738" s="141">
        <v>0</v>
      </c>
      <c r="N738" s="141">
        <v>0</v>
      </c>
      <c r="O738" s="141">
        <v>0</v>
      </c>
      <c r="P738" s="141">
        <v>0</v>
      </c>
    </row>
    <row r="739" spans="1:16" ht="12.75">
      <c r="A739" s="141">
        <v>12</v>
      </c>
      <c r="B739" s="141">
        <v>1999</v>
      </c>
      <c r="C739" s="141" t="s">
        <v>441</v>
      </c>
      <c r="D739" s="141">
        <v>0</v>
      </c>
      <c r="E739" s="141">
        <v>0</v>
      </c>
      <c r="F739" s="141">
        <v>0</v>
      </c>
      <c r="G739" s="141">
        <v>0</v>
      </c>
      <c r="H739" s="141">
        <v>0</v>
      </c>
      <c r="I739" s="141">
        <v>0</v>
      </c>
      <c r="J739" s="141">
        <v>0</v>
      </c>
      <c r="K739" s="141">
        <v>0</v>
      </c>
      <c r="L739" s="141">
        <v>0</v>
      </c>
      <c r="M739" s="141">
        <v>0</v>
      </c>
      <c r="N739" s="141">
        <v>0</v>
      </c>
      <c r="O739" s="141">
        <v>0</v>
      </c>
      <c r="P739" s="141">
        <v>0</v>
      </c>
    </row>
    <row r="740" spans="1:16" ht="12.75">
      <c r="A740" s="141">
        <v>10</v>
      </c>
      <c r="B740" s="141">
        <v>1999</v>
      </c>
      <c r="C740" s="141" t="s">
        <v>442</v>
      </c>
      <c r="D740" s="141">
        <v>0</v>
      </c>
      <c r="E740" s="141">
        <v>0</v>
      </c>
      <c r="F740" s="141">
        <v>0</v>
      </c>
      <c r="G740" s="141">
        <v>0</v>
      </c>
      <c r="H740" s="141">
        <v>0</v>
      </c>
      <c r="I740" s="141">
        <v>0</v>
      </c>
      <c r="J740" s="141">
        <v>0</v>
      </c>
      <c r="K740" s="141">
        <v>0</v>
      </c>
      <c r="L740" s="141">
        <v>0</v>
      </c>
      <c r="M740" s="141">
        <v>0</v>
      </c>
      <c r="N740" s="141">
        <v>0</v>
      </c>
      <c r="O740" s="141">
        <v>0</v>
      </c>
      <c r="P740" s="141">
        <v>0</v>
      </c>
    </row>
    <row r="741" spans="1:16" ht="12.75">
      <c r="A741" s="141">
        <v>10</v>
      </c>
      <c r="B741" s="141">
        <v>1999</v>
      </c>
      <c r="C741" s="141" t="s">
        <v>443</v>
      </c>
      <c r="D741" s="141">
        <v>0</v>
      </c>
      <c r="E741" s="141">
        <v>0</v>
      </c>
      <c r="F741" s="141">
        <v>0</v>
      </c>
      <c r="G741" s="141">
        <v>0</v>
      </c>
      <c r="H741" s="141">
        <v>0</v>
      </c>
      <c r="I741" s="141">
        <v>0</v>
      </c>
      <c r="J741" s="141">
        <v>0</v>
      </c>
      <c r="K741" s="141">
        <v>0</v>
      </c>
      <c r="L741" s="141">
        <v>0</v>
      </c>
      <c r="M741" s="141">
        <v>0</v>
      </c>
      <c r="N741" s="141">
        <v>0</v>
      </c>
      <c r="O741" s="141">
        <v>0</v>
      </c>
      <c r="P741" s="141">
        <v>0</v>
      </c>
    </row>
    <row r="742" spans="1:16" ht="12.75">
      <c r="A742" s="141">
        <v>10</v>
      </c>
      <c r="B742" s="141">
        <v>1999</v>
      </c>
      <c r="C742" s="141" t="s">
        <v>444</v>
      </c>
      <c r="D742" s="141">
        <v>0</v>
      </c>
      <c r="E742" s="141">
        <v>0</v>
      </c>
      <c r="F742" s="141">
        <v>0</v>
      </c>
      <c r="G742" s="141">
        <v>0</v>
      </c>
      <c r="H742" s="141">
        <v>0</v>
      </c>
      <c r="I742" s="141">
        <v>0</v>
      </c>
      <c r="J742" s="141">
        <v>0</v>
      </c>
      <c r="K742" s="141">
        <v>0</v>
      </c>
      <c r="L742" s="141">
        <v>0</v>
      </c>
      <c r="M742" s="141">
        <v>0</v>
      </c>
      <c r="N742" s="141">
        <v>0</v>
      </c>
      <c r="O742" s="141">
        <v>0</v>
      </c>
      <c r="P742" s="141">
        <v>0</v>
      </c>
    </row>
    <row r="743" spans="1:16" ht="12.75">
      <c r="A743" s="141">
        <v>10</v>
      </c>
      <c r="B743" s="141">
        <v>1999</v>
      </c>
      <c r="C743" s="141" t="s">
        <v>445</v>
      </c>
      <c r="D743" s="141">
        <v>0</v>
      </c>
      <c r="E743" s="141">
        <v>0</v>
      </c>
      <c r="F743" s="141">
        <v>0</v>
      </c>
      <c r="G743" s="141">
        <v>0</v>
      </c>
      <c r="H743" s="141">
        <v>0</v>
      </c>
      <c r="I743" s="141">
        <v>0</v>
      </c>
      <c r="J743" s="141">
        <v>0</v>
      </c>
      <c r="K743" s="141">
        <v>0</v>
      </c>
      <c r="L743" s="141">
        <v>0</v>
      </c>
      <c r="M743" s="141">
        <v>0</v>
      </c>
      <c r="N743" s="141">
        <v>0</v>
      </c>
      <c r="O743" s="141">
        <v>0</v>
      </c>
      <c r="P743" s="141">
        <v>0</v>
      </c>
    </row>
    <row r="744" spans="1:16" ht="12.75">
      <c r="A744" s="141">
        <v>10</v>
      </c>
      <c r="B744" s="141">
        <v>1999</v>
      </c>
      <c r="C744" s="141" t="s">
        <v>446</v>
      </c>
      <c r="D744" s="141">
        <v>0</v>
      </c>
      <c r="E744" s="141">
        <v>0</v>
      </c>
      <c r="F744" s="141">
        <v>0</v>
      </c>
      <c r="G744" s="141">
        <v>0</v>
      </c>
      <c r="H744" s="141">
        <v>0</v>
      </c>
      <c r="I744" s="141">
        <v>0</v>
      </c>
      <c r="J744" s="141">
        <v>0</v>
      </c>
      <c r="K744" s="141">
        <v>0</v>
      </c>
      <c r="L744" s="141">
        <v>0</v>
      </c>
      <c r="M744" s="141">
        <v>0</v>
      </c>
      <c r="N744" s="141">
        <v>0</v>
      </c>
      <c r="O744" s="141">
        <v>0</v>
      </c>
      <c r="P744" s="141">
        <v>0</v>
      </c>
    </row>
    <row r="745" spans="1:16" ht="12.75">
      <c r="A745" s="141">
        <v>10</v>
      </c>
      <c r="B745" s="141">
        <v>1999</v>
      </c>
      <c r="C745" s="141" t="s">
        <v>447</v>
      </c>
      <c r="D745" s="141">
        <v>0</v>
      </c>
      <c r="E745" s="141">
        <v>0</v>
      </c>
      <c r="F745" s="141">
        <v>0</v>
      </c>
      <c r="G745" s="141">
        <v>0</v>
      </c>
      <c r="H745" s="141">
        <v>0</v>
      </c>
      <c r="I745" s="141">
        <v>0</v>
      </c>
      <c r="J745" s="141">
        <v>0</v>
      </c>
      <c r="K745" s="141">
        <v>0</v>
      </c>
      <c r="L745" s="141">
        <v>0</v>
      </c>
      <c r="M745" s="141">
        <v>0</v>
      </c>
      <c r="N745" s="141">
        <v>0</v>
      </c>
      <c r="O745" s="141">
        <v>0</v>
      </c>
      <c r="P745" s="141">
        <v>0</v>
      </c>
    </row>
    <row r="746" spans="1:16" ht="12.75">
      <c r="A746" s="141">
        <v>10</v>
      </c>
      <c r="B746" s="141">
        <v>1999</v>
      </c>
      <c r="C746" s="141" t="s">
        <v>448</v>
      </c>
      <c r="D746" s="141">
        <v>0</v>
      </c>
      <c r="E746" s="141">
        <v>0</v>
      </c>
      <c r="F746" s="141">
        <v>0</v>
      </c>
      <c r="G746" s="141">
        <v>0</v>
      </c>
      <c r="H746" s="141">
        <v>0</v>
      </c>
      <c r="I746" s="141">
        <v>0</v>
      </c>
      <c r="J746" s="141">
        <v>0</v>
      </c>
      <c r="K746" s="141">
        <v>0</v>
      </c>
      <c r="L746" s="141">
        <v>0</v>
      </c>
      <c r="M746" s="141">
        <v>0</v>
      </c>
      <c r="N746" s="141">
        <v>0</v>
      </c>
      <c r="O746" s="141">
        <v>0</v>
      </c>
      <c r="P746" s="141">
        <v>0</v>
      </c>
    </row>
    <row r="747" spans="1:16" ht="12.75">
      <c r="A747" s="141">
        <v>10</v>
      </c>
      <c r="B747" s="141">
        <v>1999</v>
      </c>
      <c r="C747" s="141" t="s">
        <v>449</v>
      </c>
      <c r="D747" s="141">
        <v>0</v>
      </c>
      <c r="E747" s="141">
        <v>0</v>
      </c>
      <c r="F747" s="141">
        <v>0</v>
      </c>
      <c r="G747" s="141">
        <v>0</v>
      </c>
      <c r="H747" s="141">
        <v>0</v>
      </c>
      <c r="I747" s="141">
        <v>0</v>
      </c>
      <c r="J747" s="141">
        <v>0</v>
      </c>
      <c r="K747" s="141">
        <v>0</v>
      </c>
      <c r="L747" s="141">
        <v>0</v>
      </c>
      <c r="M747" s="141">
        <v>0</v>
      </c>
      <c r="N747" s="141">
        <v>0</v>
      </c>
      <c r="O747" s="141">
        <v>0</v>
      </c>
      <c r="P747" s="141">
        <v>0</v>
      </c>
    </row>
    <row r="748" spans="1:16" ht="12.75">
      <c r="A748" s="141">
        <v>10</v>
      </c>
      <c r="B748" s="141">
        <v>1999</v>
      </c>
      <c r="C748" s="141" t="s">
        <v>450</v>
      </c>
      <c r="D748" s="141">
        <v>0</v>
      </c>
      <c r="E748" s="141">
        <v>0</v>
      </c>
      <c r="F748" s="141">
        <v>0</v>
      </c>
      <c r="G748" s="141">
        <v>0</v>
      </c>
      <c r="H748" s="141">
        <v>0</v>
      </c>
      <c r="I748" s="141">
        <v>0</v>
      </c>
      <c r="J748" s="141">
        <v>0</v>
      </c>
      <c r="K748" s="141">
        <v>0</v>
      </c>
      <c r="L748" s="141">
        <v>0</v>
      </c>
      <c r="M748" s="141">
        <v>0</v>
      </c>
      <c r="N748" s="141">
        <v>0</v>
      </c>
      <c r="O748" s="141">
        <v>0</v>
      </c>
      <c r="P748" s="141">
        <v>0</v>
      </c>
    </row>
    <row r="749" spans="1:16" ht="12.75">
      <c r="A749" s="141">
        <v>10</v>
      </c>
      <c r="B749" s="141">
        <v>1999</v>
      </c>
      <c r="C749" s="141" t="s">
        <v>361</v>
      </c>
      <c r="D749" s="141">
        <v>0</v>
      </c>
      <c r="E749" s="141">
        <v>0</v>
      </c>
      <c r="F749" s="141">
        <v>0</v>
      </c>
      <c r="G749" s="141">
        <v>0</v>
      </c>
      <c r="H749" s="141">
        <v>0</v>
      </c>
      <c r="I749" s="141">
        <v>0</v>
      </c>
      <c r="J749" s="141">
        <v>0</v>
      </c>
      <c r="K749" s="141">
        <v>0</v>
      </c>
      <c r="L749" s="141">
        <v>0</v>
      </c>
      <c r="M749" s="141">
        <v>0</v>
      </c>
      <c r="N749" s="141">
        <v>0</v>
      </c>
      <c r="O749" s="141">
        <v>0</v>
      </c>
      <c r="P749" s="141">
        <v>0</v>
      </c>
    </row>
    <row r="750" spans="1:16" ht="12.75">
      <c r="A750" s="141">
        <v>10</v>
      </c>
      <c r="B750" s="141">
        <v>1999</v>
      </c>
      <c r="C750" s="141" t="s">
        <v>362</v>
      </c>
      <c r="D750" s="141">
        <v>0</v>
      </c>
      <c r="E750" s="141">
        <v>0</v>
      </c>
      <c r="F750" s="141">
        <v>0</v>
      </c>
      <c r="G750" s="141">
        <v>0</v>
      </c>
      <c r="H750" s="141">
        <v>0</v>
      </c>
      <c r="I750" s="141">
        <v>0</v>
      </c>
      <c r="J750" s="141">
        <v>0</v>
      </c>
      <c r="K750" s="141">
        <v>0</v>
      </c>
      <c r="L750" s="141">
        <v>0</v>
      </c>
      <c r="M750" s="141">
        <v>0</v>
      </c>
      <c r="N750" s="141">
        <v>0</v>
      </c>
      <c r="O750" s="141">
        <v>0</v>
      </c>
      <c r="P750" s="141">
        <v>0</v>
      </c>
    </row>
    <row r="751" spans="1:16" ht="12.75">
      <c r="A751" s="141">
        <v>10</v>
      </c>
      <c r="B751" s="141">
        <v>1999</v>
      </c>
      <c r="C751" s="141" t="s">
        <v>363</v>
      </c>
      <c r="D751" s="141">
        <v>0</v>
      </c>
      <c r="E751" s="141">
        <v>0</v>
      </c>
      <c r="F751" s="141">
        <v>0</v>
      </c>
      <c r="G751" s="141">
        <v>0</v>
      </c>
      <c r="H751" s="141">
        <v>0</v>
      </c>
      <c r="I751" s="141">
        <v>0</v>
      </c>
      <c r="J751" s="141">
        <v>0</v>
      </c>
      <c r="K751" s="141">
        <v>0</v>
      </c>
      <c r="L751" s="141">
        <v>0</v>
      </c>
      <c r="M751" s="141">
        <v>0</v>
      </c>
      <c r="N751" s="141">
        <v>0</v>
      </c>
      <c r="O751" s="141">
        <v>0</v>
      </c>
      <c r="P751" s="141">
        <v>0</v>
      </c>
    </row>
    <row r="752" spans="1:16" ht="12.75">
      <c r="A752" s="141">
        <v>10</v>
      </c>
      <c r="B752" s="141">
        <v>1999</v>
      </c>
      <c r="C752" s="141" t="s">
        <v>364</v>
      </c>
      <c r="D752" s="141">
        <v>0</v>
      </c>
      <c r="E752" s="141">
        <v>0</v>
      </c>
      <c r="F752" s="141">
        <v>0</v>
      </c>
      <c r="G752" s="141">
        <v>0</v>
      </c>
      <c r="H752" s="141">
        <v>0</v>
      </c>
      <c r="I752" s="141">
        <v>0</v>
      </c>
      <c r="J752" s="141">
        <v>0</v>
      </c>
      <c r="K752" s="141">
        <v>0</v>
      </c>
      <c r="L752" s="141">
        <v>0</v>
      </c>
      <c r="M752" s="141">
        <v>0</v>
      </c>
      <c r="N752" s="141">
        <v>0</v>
      </c>
      <c r="O752" s="141">
        <v>0</v>
      </c>
      <c r="P752" s="141">
        <v>0</v>
      </c>
    </row>
    <row r="753" spans="1:16" ht="12.75">
      <c r="A753" s="141">
        <v>10</v>
      </c>
      <c r="B753" s="141">
        <v>1999</v>
      </c>
      <c r="C753" s="141" t="s">
        <v>365</v>
      </c>
      <c r="D753" s="141">
        <v>0</v>
      </c>
      <c r="E753" s="141">
        <v>0</v>
      </c>
      <c r="F753" s="141">
        <v>0</v>
      </c>
      <c r="G753" s="141">
        <v>0</v>
      </c>
      <c r="H753" s="141">
        <v>0</v>
      </c>
      <c r="I753" s="141">
        <v>0</v>
      </c>
      <c r="J753" s="141">
        <v>0</v>
      </c>
      <c r="K753" s="141">
        <v>0</v>
      </c>
      <c r="L753" s="141">
        <v>0</v>
      </c>
      <c r="M753" s="141">
        <v>0</v>
      </c>
      <c r="N753" s="141">
        <v>0</v>
      </c>
      <c r="O753" s="141">
        <v>0</v>
      </c>
      <c r="P753" s="141">
        <v>0</v>
      </c>
    </row>
    <row r="754" spans="1:16" ht="12.75">
      <c r="A754" s="141">
        <v>10</v>
      </c>
      <c r="B754" s="141">
        <v>1999</v>
      </c>
      <c r="C754" s="141" t="s">
        <v>366</v>
      </c>
      <c r="D754" s="141">
        <v>0</v>
      </c>
      <c r="E754" s="141">
        <v>0</v>
      </c>
      <c r="F754" s="141">
        <v>0</v>
      </c>
      <c r="G754" s="141">
        <v>0</v>
      </c>
      <c r="H754" s="141">
        <v>0</v>
      </c>
      <c r="I754" s="141">
        <v>0</v>
      </c>
      <c r="J754" s="141">
        <v>0</v>
      </c>
      <c r="K754" s="141">
        <v>0</v>
      </c>
      <c r="L754" s="141">
        <v>0</v>
      </c>
      <c r="M754" s="141">
        <v>0</v>
      </c>
      <c r="N754" s="141">
        <v>0</v>
      </c>
      <c r="O754" s="141">
        <v>0</v>
      </c>
      <c r="P754" s="141">
        <v>0</v>
      </c>
    </row>
    <row r="755" spans="1:16" ht="12.75">
      <c r="A755" s="141">
        <v>10</v>
      </c>
      <c r="B755" s="141">
        <v>1999</v>
      </c>
      <c r="C755" s="141" t="s">
        <v>367</v>
      </c>
      <c r="D755" s="141">
        <v>0</v>
      </c>
      <c r="E755" s="141">
        <v>0</v>
      </c>
      <c r="F755" s="141">
        <v>0</v>
      </c>
      <c r="G755" s="141">
        <v>0</v>
      </c>
      <c r="H755" s="141">
        <v>0</v>
      </c>
      <c r="I755" s="141">
        <v>0</v>
      </c>
      <c r="J755" s="141">
        <v>0</v>
      </c>
      <c r="K755" s="141">
        <v>0</v>
      </c>
      <c r="L755" s="141">
        <v>0</v>
      </c>
      <c r="M755" s="141">
        <v>0</v>
      </c>
      <c r="N755" s="141">
        <v>0</v>
      </c>
      <c r="O755" s="141">
        <v>0</v>
      </c>
      <c r="P755" s="141">
        <v>0</v>
      </c>
    </row>
    <row r="756" spans="1:16" ht="12.75">
      <c r="A756" s="141">
        <v>10</v>
      </c>
      <c r="B756" s="141">
        <v>1999</v>
      </c>
      <c r="C756" s="141" t="s">
        <v>368</v>
      </c>
      <c r="D756" s="141">
        <v>0</v>
      </c>
      <c r="E756" s="141">
        <v>0</v>
      </c>
      <c r="F756" s="141">
        <v>0</v>
      </c>
      <c r="G756" s="141">
        <v>0</v>
      </c>
      <c r="H756" s="141">
        <v>0</v>
      </c>
      <c r="I756" s="141">
        <v>0</v>
      </c>
      <c r="J756" s="141">
        <v>0</v>
      </c>
      <c r="K756" s="141">
        <v>0</v>
      </c>
      <c r="L756" s="141">
        <v>0</v>
      </c>
      <c r="M756" s="141">
        <v>0</v>
      </c>
      <c r="N756" s="141">
        <v>0</v>
      </c>
      <c r="O756" s="141">
        <v>0</v>
      </c>
      <c r="P756" s="141">
        <v>0</v>
      </c>
    </row>
    <row r="757" spans="1:16" ht="12.75">
      <c r="A757" s="141">
        <v>10</v>
      </c>
      <c r="B757" s="141">
        <v>1999</v>
      </c>
      <c r="C757" s="141" t="s">
        <v>369</v>
      </c>
      <c r="D757" s="141">
        <v>0</v>
      </c>
      <c r="E757" s="141">
        <v>0</v>
      </c>
      <c r="F757" s="141">
        <v>0</v>
      </c>
      <c r="G757" s="141">
        <v>0</v>
      </c>
      <c r="H757" s="141">
        <v>0</v>
      </c>
      <c r="I757" s="141">
        <v>0</v>
      </c>
      <c r="J757" s="141">
        <v>0</v>
      </c>
      <c r="K757" s="141">
        <v>0</v>
      </c>
      <c r="L757" s="141">
        <v>0</v>
      </c>
      <c r="M757" s="141">
        <v>0</v>
      </c>
      <c r="N757" s="141">
        <v>0</v>
      </c>
      <c r="O757" s="141">
        <v>0</v>
      </c>
      <c r="P757" s="141">
        <v>0</v>
      </c>
    </row>
    <row r="758" spans="1:16" ht="12.75">
      <c r="A758" s="141">
        <v>10</v>
      </c>
      <c r="B758" s="141">
        <v>1999</v>
      </c>
      <c r="C758" s="141" t="s">
        <v>370</v>
      </c>
      <c r="D758" s="141">
        <v>0</v>
      </c>
      <c r="E758" s="141">
        <v>0</v>
      </c>
      <c r="F758" s="141">
        <v>0</v>
      </c>
      <c r="G758" s="141">
        <v>0</v>
      </c>
      <c r="H758" s="141">
        <v>0</v>
      </c>
      <c r="I758" s="141">
        <v>0</v>
      </c>
      <c r="J758" s="141">
        <v>0</v>
      </c>
      <c r="K758" s="141">
        <v>0</v>
      </c>
      <c r="L758" s="141">
        <v>0</v>
      </c>
      <c r="M758" s="141">
        <v>0</v>
      </c>
      <c r="N758" s="141">
        <v>0</v>
      </c>
      <c r="O758" s="141">
        <v>0</v>
      </c>
      <c r="P758" s="141">
        <v>0</v>
      </c>
    </row>
    <row r="759" spans="1:16" ht="12.75">
      <c r="A759" s="141">
        <v>10</v>
      </c>
      <c r="B759" s="141">
        <v>1999</v>
      </c>
      <c r="C759" s="141" t="s">
        <v>371</v>
      </c>
      <c r="D759" s="141">
        <v>0</v>
      </c>
      <c r="E759" s="141">
        <v>0</v>
      </c>
      <c r="F759" s="141">
        <v>0</v>
      </c>
      <c r="G759" s="141">
        <v>0</v>
      </c>
      <c r="H759" s="141">
        <v>0</v>
      </c>
      <c r="I759" s="141">
        <v>0</v>
      </c>
      <c r="J759" s="141">
        <v>0</v>
      </c>
      <c r="K759" s="141">
        <v>0</v>
      </c>
      <c r="L759" s="141">
        <v>0</v>
      </c>
      <c r="M759" s="141">
        <v>0</v>
      </c>
      <c r="N759" s="141">
        <v>0</v>
      </c>
      <c r="O759" s="141">
        <v>0</v>
      </c>
      <c r="P759" s="141">
        <v>0</v>
      </c>
    </row>
    <row r="760" spans="1:16" ht="12.75">
      <c r="A760" s="141">
        <v>10</v>
      </c>
      <c r="B760" s="141">
        <v>1999</v>
      </c>
      <c r="C760" s="141" t="s">
        <v>372</v>
      </c>
      <c r="D760" s="141">
        <v>0</v>
      </c>
      <c r="E760" s="141">
        <v>0</v>
      </c>
      <c r="F760" s="141">
        <v>0</v>
      </c>
      <c r="G760" s="141">
        <v>0</v>
      </c>
      <c r="H760" s="141">
        <v>0</v>
      </c>
      <c r="I760" s="141">
        <v>0</v>
      </c>
      <c r="J760" s="141">
        <v>0</v>
      </c>
      <c r="K760" s="141">
        <v>0</v>
      </c>
      <c r="L760" s="141">
        <v>0</v>
      </c>
      <c r="M760" s="141">
        <v>0</v>
      </c>
      <c r="N760" s="141">
        <v>0</v>
      </c>
      <c r="O760" s="141">
        <v>0</v>
      </c>
      <c r="P760" s="141">
        <v>0</v>
      </c>
    </row>
    <row r="761" spans="1:16" ht="12.75">
      <c r="A761" s="141">
        <v>10</v>
      </c>
      <c r="B761" s="141">
        <v>1999</v>
      </c>
      <c r="C761" s="141" t="s">
        <v>373</v>
      </c>
      <c r="D761" s="141">
        <v>0</v>
      </c>
      <c r="E761" s="141">
        <v>0</v>
      </c>
      <c r="F761" s="141">
        <v>0</v>
      </c>
      <c r="G761" s="141">
        <v>0</v>
      </c>
      <c r="H761" s="141">
        <v>0</v>
      </c>
      <c r="I761" s="141">
        <v>0</v>
      </c>
      <c r="J761" s="141">
        <v>0</v>
      </c>
      <c r="K761" s="141">
        <v>0</v>
      </c>
      <c r="L761" s="141">
        <v>0</v>
      </c>
      <c r="M761" s="141">
        <v>0</v>
      </c>
      <c r="N761" s="141">
        <v>0</v>
      </c>
      <c r="O761" s="141">
        <v>0</v>
      </c>
      <c r="P761" s="141">
        <v>0</v>
      </c>
    </row>
    <row r="762" spans="1:16" ht="12.75">
      <c r="A762" s="141">
        <v>10</v>
      </c>
      <c r="B762" s="141">
        <v>1999</v>
      </c>
      <c r="C762" s="141" t="s">
        <v>374</v>
      </c>
      <c r="D762" s="141">
        <v>0</v>
      </c>
      <c r="E762" s="141">
        <v>0</v>
      </c>
      <c r="F762" s="141">
        <v>0</v>
      </c>
      <c r="G762" s="141">
        <v>0</v>
      </c>
      <c r="H762" s="141">
        <v>0</v>
      </c>
      <c r="I762" s="141">
        <v>0</v>
      </c>
      <c r="J762" s="141">
        <v>0</v>
      </c>
      <c r="K762" s="141">
        <v>0</v>
      </c>
      <c r="L762" s="141">
        <v>0</v>
      </c>
      <c r="M762" s="141">
        <v>0</v>
      </c>
      <c r="N762" s="141">
        <v>0</v>
      </c>
      <c r="O762" s="141">
        <v>0</v>
      </c>
      <c r="P762" s="141">
        <v>0</v>
      </c>
    </row>
    <row r="763" spans="1:16" ht="12.75">
      <c r="A763" s="141">
        <v>10</v>
      </c>
      <c r="B763" s="141">
        <v>1999</v>
      </c>
      <c r="C763" s="141" t="s">
        <v>375</v>
      </c>
      <c r="D763" s="141">
        <v>0</v>
      </c>
      <c r="E763" s="141">
        <v>0</v>
      </c>
      <c r="F763" s="141">
        <v>0</v>
      </c>
      <c r="G763" s="141">
        <v>0</v>
      </c>
      <c r="H763" s="141">
        <v>0</v>
      </c>
      <c r="I763" s="141">
        <v>0</v>
      </c>
      <c r="J763" s="141">
        <v>0</v>
      </c>
      <c r="K763" s="141">
        <v>0</v>
      </c>
      <c r="L763" s="141">
        <v>0</v>
      </c>
      <c r="M763" s="141">
        <v>0</v>
      </c>
      <c r="N763" s="141">
        <v>0</v>
      </c>
      <c r="O763" s="141">
        <v>0</v>
      </c>
      <c r="P763" s="141">
        <v>0</v>
      </c>
    </row>
    <row r="764" spans="1:16" ht="12.75">
      <c r="A764" s="141">
        <v>10</v>
      </c>
      <c r="B764" s="141">
        <v>1999</v>
      </c>
      <c r="C764" s="141" t="s">
        <v>376</v>
      </c>
      <c r="D764" s="141">
        <v>0</v>
      </c>
      <c r="E764" s="141">
        <v>0</v>
      </c>
      <c r="F764" s="141">
        <v>0</v>
      </c>
      <c r="G764" s="141">
        <v>0</v>
      </c>
      <c r="H764" s="141">
        <v>0</v>
      </c>
      <c r="I764" s="141">
        <v>0</v>
      </c>
      <c r="J764" s="141">
        <v>0</v>
      </c>
      <c r="K764" s="141">
        <v>0</v>
      </c>
      <c r="L764" s="141">
        <v>0</v>
      </c>
      <c r="M764" s="141">
        <v>0</v>
      </c>
      <c r="N764" s="141">
        <v>0</v>
      </c>
      <c r="O764" s="141">
        <v>0</v>
      </c>
      <c r="P764" s="141">
        <v>0</v>
      </c>
    </row>
    <row r="765" spans="1:16" ht="12.75">
      <c r="A765" s="141">
        <v>10</v>
      </c>
      <c r="B765" s="141">
        <v>1999</v>
      </c>
      <c r="C765" s="141" t="s">
        <v>377</v>
      </c>
      <c r="D765" s="141">
        <v>0</v>
      </c>
      <c r="E765" s="141">
        <v>0</v>
      </c>
      <c r="F765" s="141">
        <v>0</v>
      </c>
      <c r="G765" s="141">
        <v>0</v>
      </c>
      <c r="H765" s="141">
        <v>0</v>
      </c>
      <c r="I765" s="141">
        <v>0</v>
      </c>
      <c r="J765" s="141">
        <v>0</v>
      </c>
      <c r="K765" s="141">
        <v>0</v>
      </c>
      <c r="L765" s="141">
        <v>0</v>
      </c>
      <c r="M765" s="141">
        <v>0</v>
      </c>
      <c r="N765" s="141">
        <v>0</v>
      </c>
      <c r="O765" s="141">
        <v>0</v>
      </c>
      <c r="P765" s="141">
        <v>0</v>
      </c>
    </row>
    <row r="766" spans="1:16" ht="12.75">
      <c r="A766" s="141">
        <v>12</v>
      </c>
      <c r="B766" s="141">
        <v>1999</v>
      </c>
      <c r="C766" s="141" t="s">
        <v>378</v>
      </c>
      <c r="D766" s="141">
        <v>0</v>
      </c>
      <c r="E766" s="141">
        <v>0</v>
      </c>
      <c r="F766" s="141">
        <v>0</v>
      </c>
      <c r="G766" s="141">
        <v>0</v>
      </c>
      <c r="H766" s="141">
        <v>0</v>
      </c>
      <c r="I766" s="141">
        <v>0</v>
      </c>
      <c r="J766" s="141">
        <v>0</v>
      </c>
      <c r="K766" s="141">
        <v>0</v>
      </c>
      <c r="L766" s="141">
        <v>0</v>
      </c>
      <c r="M766" s="141">
        <v>0</v>
      </c>
      <c r="N766" s="141">
        <v>0</v>
      </c>
      <c r="O766" s="141">
        <v>0</v>
      </c>
      <c r="P766" s="141">
        <v>0</v>
      </c>
    </row>
    <row r="767" spans="1:16" ht="12.75">
      <c r="A767" s="141">
        <v>10</v>
      </c>
      <c r="B767" s="141">
        <v>1999</v>
      </c>
      <c r="C767" s="141" t="s">
        <v>379</v>
      </c>
      <c r="D767" s="141">
        <v>0</v>
      </c>
      <c r="E767" s="141">
        <v>0</v>
      </c>
      <c r="F767" s="141">
        <v>0</v>
      </c>
      <c r="G767" s="141">
        <v>0</v>
      </c>
      <c r="H767" s="141">
        <v>0</v>
      </c>
      <c r="I767" s="141">
        <v>0</v>
      </c>
      <c r="J767" s="141">
        <v>0</v>
      </c>
      <c r="K767" s="141">
        <v>0</v>
      </c>
      <c r="L767" s="141">
        <v>0</v>
      </c>
      <c r="M767" s="141">
        <v>0</v>
      </c>
      <c r="N767" s="141">
        <v>0</v>
      </c>
      <c r="O767" s="141">
        <v>0</v>
      </c>
      <c r="P767" s="141">
        <v>0</v>
      </c>
    </row>
    <row r="768" spans="1:16" ht="12.75">
      <c r="A768" s="141">
        <v>10</v>
      </c>
      <c r="B768" s="141">
        <v>1999</v>
      </c>
      <c r="C768" s="141" t="s">
        <v>380</v>
      </c>
      <c r="D768" s="141">
        <v>0</v>
      </c>
      <c r="E768" s="141">
        <v>0</v>
      </c>
      <c r="F768" s="141">
        <v>0</v>
      </c>
      <c r="G768" s="141">
        <v>0</v>
      </c>
      <c r="H768" s="141">
        <v>0</v>
      </c>
      <c r="I768" s="141">
        <v>0</v>
      </c>
      <c r="J768" s="141">
        <v>0</v>
      </c>
      <c r="K768" s="141">
        <v>0</v>
      </c>
      <c r="L768" s="141">
        <v>0</v>
      </c>
      <c r="M768" s="141">
        <v>0</v>
      </c>
      <c r="N768" s="141">
        <v>0</v>
      </c>
      <c r="O768" s="141">
        <v>0</v>
      </c>
      <c r="P768" s="141">
        <v>0</v>
      </c>
    </row>
    <row r="769" spans="1:16" ht="12.75">
      <c r="A769" s="141">
        <v>10</v>
      </c>
      <c r="B769" s="141">
        <v>1999</v>
      </c>
      <c r="C769" s="141" t="s">
        <v>381</v>
      </c>
      <c r="D769" s="141">
        <v>0</v>
      </c>
      <c r="E769" s="141">
        <v>0</v>
      </c>
      <c r="F769" s="141">
        <v>0</v>
      </c>
      <c r="G769" s="141">
        <v>0</v>
      </c>
      <c r="H769" s="141">
        <v>0</v>
      </c>
      <c r="I769" s="141">
        <v>0</v>
      </c>
      <c r="J769" s="141">
        <v>0</v>
      </c>
      <c r="K769" s="141">
        <v>0</v>
      </c>
      <c r="L769" s="141">
        <v>0</v>
      </c>
      <c r="M769" s="141">
        <v>0</v>
      </c>
      <c r="N769" s="141">
        <v>0</v>
      </c>
      <c r="O769" s="141">
        <v>0</v>
      </c>
      <c r="P769" s="141">
        <v>0</v>
      </c>
    </row>
    <row r="770" spans="1:16" ht="12.75">
      <c r="A770" s="141">
        <v>10</v>
      </c>
      <c r="B770" s="141">
        <v>1999</v>
      </c>
      <c r="C770" s="141" t="s">
        <v>382</v>
      </c>
      <c r="D770" s="141">
        <v>0</v>
      </c>
      <c r="E770" s="141">
        <v>0</v>
      </c>
      <c r="F770" s="141">
        <v>0</v>
      </c>
      <c r="G770" s="141">
        <v>0</v>
      </c>
      <c r="H770" s="141">
        <v>0</v>
      </c>
      <c r="I770" s="141">
        <v>0</v>
      </c>
      <c r="J770" s="141">
        <v>0</v>
      </c>
      <c r="K770" s="141">
        <v>0</v>
      </c>
      <c r="L770" s="141">
        <v>0</v>
      </c>
      <c r="M770" s="141">
        <v>0</v>
      </c>
      <c r="N770" s="141">
        <v>0</v>
      </c>
      <c r="O770" s="141">
        <v>0</v>
      </c>
      <c r="P770" s="141">
        <v>0</v>
      </c>
    </row>
    <row r="771" spans="1:16" ht="12.75">
      <c r="A771" s="141">
        <v>12</v>
      </c>
      <c r="B771" s="141">
        <v>1999</v>
      </c>
      <c r="C771" s="141" t="s">
        <v>383</v>
      </c>
      <c r="D771" s="141">
        <v>0</v>
      </c>
      <c r="E771" s="141">
        <v>0</v>
      </c>
      <c r="F771" s="141">
        <v>0</v>
      </c>
      <c r="G771" s="141">
        <v>0</v>
      </c>
      <c r="H771" s="141">
        <v>0</v>
      </c>
      <c r="I771" s="141">
        <v>0</v>
      </c>
      <c r="J771" s="141">
        <v>0</v>
      </c>
      <c r="K771" s="141">
        <v>0</v>
      </c>
      <c r="L771" s="141">
        <v>0</v>
      </c>
      <c r="M771" s="141">
        <v>0</v>
      </c>
      <c r="N771" s="141">
        <v>0</v>
      </c>
      <c r="O771" s="141">
        <v>0</v>
      </c>
      <c r="P771" s="141">
        <v>0</v>
      </c>
    </row>
    <row r="772" spans="1:16" ht="12.75">
      <c r="A772" s="141">
        <v>11</v>
      </c>
      <c r="B772" s="141">
        <v>1999</v>
      </c>
      <c r="C772" s="141" t="s">
        <v>429</v>
      </c>
      <c r="D772" s="141">
        <v>0</v>
      </c>
      <c r="E772" s="141">
        <v>0</v>
      </c>
      <c r="F772" s="141">
        <v>0</v>
      </c>
      <c r="G772" s="141">
        <v>0</v>
      </c>
      <c r="H772" s="141">
        <v>0</v>
      </c>
      <c r="I772" s="141">
        <v>0</v>
      </c>
      <c r="J772" s="141">
        <v>0</v>
      </c>
      <c r="K772" s="141">
        <v>0</v>
      </c>
      <c r="L772" s="141">
        <v>0</v>
      </c>
      <c r="M772" s="141">
        <v>0</v>
      </c>
      <c r="N772" s="141">
        <v>0</v>
      </c>
      <c r="O772" s="141">
        <v>0</v>
      </c>
      <c r="P772" s="141">
        <v>0</v>
      </c>
    </row>
    <row r="773" spans="1:16" ht="12.75">
      <c r="A773" s="141">
        <v>10</v>
      </c>
      <c r="B773" s="141">
        <v>1999</v>
      </c>
      <c r="C773" s="141" t="s">
        <v>430</v>
      </c>
      <c r="D773" s="141">
        <v>0</v>
      </c>
      <c r="E773" s="141">
        <v>0</v>
      </c>
      <c r="F773" s="141">
        <v>0</v>
      </c>
      <c r="G773" s="141">
        <v>0</v>
      </c>
      <c r="H773" s="141">
        <v>0</v>
      </c>
      <c r="I773" s="141">
        <v>0</v>
      </c>
      <c r="J773" s="141">
        <v>0</v>
      </c>
      <c r="K773" s="141">
        <v>0</v>
      </c>
      <c r="L773" s="141">
        <v>0</v>
      </c>
      <c r="M773" s="141">
        <v>0</v>
      </c>
      <c r="N773" s="141">
        <v>0</v>
      </c>
      <c r="O773" s="141">
        <v>0</v>
      </c>
      <c r="P773" s="141">
        <v>0</v>
      </c>
    </row>
    <row r="774" spans="1:16" ht="12.75">
      <c r="A774" s="141">
        <v>10</v>
      </c>
      <c r="B774" s="141">
        <v>1999</v>
      </c>
      <c r="C774" s="141" t="s">
        <v>433</v>
      </c>
      <c r="D774" s="141">
        <v>0</v>
      </c>
      <c r="E774" s="141">
        <v>0</v>
      </c>
      <c r="F774" s="141">
        <v>0</v>
      </c>
      <c r="G774" s="141">
        <v>0</v>
      </c>
      <c r="H774" s="141">
        <v>0</v>
      </c>
      <c r="I774" s="141">
        <v>0</v>
      </c>
      <c r="J774" s="141">
        <v>0</v>
      </c>
      <c r="K774" s="141">
        <v>0</v>
      </c>
      <c r="L774" s="141">
        <v>0</v>
      </c>
      <c r="M774" s="141">
        <v>0</v>
      </c>
      <c r="N774" s="141">
        <v>0</v>
      </c>
      <c r="O774" s="141">
        <v>0</v>
      </c>
      <c r="P774" s="141">
        <v>0</v>
      </c>
    </row>
    <row r="775" spans="1:16" ht="12.75">
      <c r="A775" s="141">
        <v>10</v>
      </c>
      <c r="B775" s="141">
        <v>1999</v>
      </c>
      <c r="C775" s="141" t="s">
        <v>434</v>
      </c>
      <c r="D775" s="141">
        <v>0</v>
      </c>
      <c r="E775" s="141">
        <v>0</v>
      </c>
      <c r="F775" s="141">
        <v>0</v>
      </c>
      <c r="G775" s="141">
        <v>0</v>
      </c>
      <c r="H775" s="141">
        <v>0</v>
      </c>
      <c r="I775" s="141">
        <v>0</v>
      </c>
      <c r="J775" s="141">
        <v>0</v>
      </c>
      <c r="K775" s="141">
        <v>0</v>
      </c>
      <c r="L775" s="141">
        <v>0</v>
      </c>
      <c r="M775" s="141">
        <v>0</v>
      </c>
      <c r="N775" s="141">
        <v>0</v>
      </c>
      <c r="O775" s="141">
        <v>0</v>
      </c>
      <c r="P775" s="141">
        <v>0</v>
      </c>
    </row>
    <row r="776" spans="1:16" ht="12.75">
      <c r="A776" s="141">
        <v>10</v>
      </c>
      <c r="B776" s="141">
        <v>1999</v>
      </c>
      <c r="C776" s="141" t="s">
        <v>435</v>
      </c>
      <c r="D776" s="141">
        <v>0</v>
      </c>
      <c r="E776" s="141">
        <v>0</v>
      </c>
      <c r="F776" s="141">
        <v>0</v>
      </c>
      <c r="G776" s="141">
        <v>0</v>
      </c>
      <c r="H776" s="141">
        <v>0</v>
      </c>
      <c r="I776" s="141">
        <v>0</v>
      </c>
      <c r="J776" s="141">
        <v>0</v>
      </c>
      <c r="K776" s="141">
        <v>0</v>
      </c>
      <c r="L776" s="141">
        <v>0</v>
      </c>
      <c r="M776" s="141">
        <v>0</v>
      </c>
      <c r="N776" s="141">
        <v>0</v>
      </c>
      <c r="O776" s="141">
        <v>0</v>
      </c>
      <c r="P776" s="141">
        <v>0</v>
      </c>
    </row>
    <row r="777" spans="1:16" ht="12.75">
      <c r="A777" s="141">
        <v>10</v>
      </c>
      <c r="B777" s="141">
        <v>1999</v>
      </c>
      <c r="C777" s="141" t="s">
        <v>436</v>
      </c>
      <c r="D777" s="141">
        <v>0</v>
      </c>
      <c r="E777" s="141">
        <v>0</v>
      </c>
      <c r="F777" s="141">
        <v>0</v>
      </c>
      <c r="G777" s="141">
        <v>0</v>
      </c>
      <c r="H777" s="141">
        <v>0</v>
      </c>
      <c r="I777" s="141">
        <v>0</v>
      </c>
      <c r="J777" s="141">
        <v>0</v>
      </c>
      <c r="K777" s="141">
        <v>0</v>
      </c>
      <c r="L777" s="141">
        <v>0</v>
      </c>
      <c r="M777" s="141">
        <v>0</v>
      </c>
      <c r="N777" s="141">
        <v>0</v>
      </c>
      <c r="O777" s="141">
        <v>0</v>
      </c>
      <c r="P777" s="141">
        <v>0</v>
      </c>
    </row>
    <row r="778" spans="1:16" ht="12.75">
      <c r="A778" s="141">
        <v>10</v>
      </c>
      <c r="B778" s="141">
        <v>1999</v>
      </c>
      <c r="C778" s="141" t="s">
        <v>437</v>
      </c>
      <c r="D778" s="141">
        <v>0</v>
      </c>
      <c r="E778" s="141">
        <v>0</v>
      </c>
      <c r="F778" s="141">
        <v>0</v>
      </c>
      <c r="G778" s="141">
        <v>0</v>
      </c>
      <c r="H778" s="141">
        <v>0</v>
      </c>
      <c r="I778" s="141">
        <v>0</v>
      </c>
      <c r="J778" s="141">
        <v>0</v>
      </c>
      <c r="K778" s="141">
        <v>0</v>
      </c>
      <c r="L778" s="141">
        <v>0</v>
      </c>
      <c r="M778" s="141">
        <v>0</v>
      </c>
      <c r="N778" s="141">
        <v>0</v>
      </c>
      <c r="O778" s="141">
        <v>0</v>
      </c>
      <c r="P778" s="141">
        <v>0</v>
      </c>
    </row>
    <row r="779" spans="1:16" ht="12.75">
      <c r="A779" s="141">
        <v>10</v>
      </c>
      <c r="B779" s="141">
        <v>1999</v>
      </c>
      <c r="C779" s="141" t="s">
        <v>544</v>
      </c>
      <c r="D779" s="141">
        <v>0</v>
      </c>
      <c r="E779" s="141">
        <v>0</v>
      </c>
      <c r="F779" s="141">
        <v>0</v>
      </c>
      <c r="G779" s="141">
        <v>0</v>
      </c>
      <c r="H779" s="141">
        <v>0</v>
      </c>
      <c r="I779" s="141">
        <v>0</v>
      </c>
      <c r="J779" s="141">
        <v>0</v>
      </c>
      <c r="K779" s="141">
        <v>0</v>
      </c>
      <c r="L779" s="141">
        <v>0</v>
      </c>
      <c r="M779" s="141">
        <v>0</v>
      </c>
      <c r="N779" s="141">
        <v>0</v>
      </c>
      <c r="O779" s="141">
        <v>0</v>
      </c>
      <c r="P779" s="141">
        <v>0</v>
      </c>
    </row>
    <row r="780" spans="1:16" ht="12.75">
      <c r="A780" s="141">
        <v>10</v>
      </c>
      <c r="B780" s="141">
        <v>1999</v>
      </c>
      <c r="C780" s="141" t="s">
        <v>438</v>
      </c>
      <c r="D780" s="141">
        <v>0</v>
      </c>
      <c r="E780" s="141">
        <v>0</v>
      </c>
      <c r="F780" s="141">
        <v>0</v>
      </c>
      <c r="G780" s="141">
        <v>0</v>
      </c>
      <c r="H780" s="141">
        <v>0</v>
      </c>
      <c r="I780" s="141">
        <v>0</v>
      </c>
      <c r="J780" s="141">
        <v>0</v>
      </c>
      <c r="K780" s="141">
        <v>0</v>
      </c>
      <c r="L780" s="141">
        <v>0</v>
      </c>
      <c r="M780" s="141">
        <v>0</v>
      </c>
      <c r="N780" s="141">
        <v>0</v>
      </c>
      <c r="O780" s="141">
        <v>0</v>
      </c>
      <c r="P780" s="141">
        <v>0</v>
      </c>
    </row>
    <row r="781" spans="1:16" ht="12.75">
      <c r="A781" s="141">
        <v>10</v>
      </c>
      <c r="B781" s="141">
        <v>1999</v>
      </c>
      <c r="C781" s="141" t="s">
        <v>439</v>
      </c>
      <c r="D781" s="141">
        <v>0</v>
      </c>
      <c r="E781" s="141">
        <v>0</v>
      </c>
      <c r="F781" s="141">
        <v>0</v>
      </c>
      <c r="G781" s="141">
        <v>0</v>
      </c>
      <c r="H781" s="141">
        <v>0</v>
      </c>
      <c r="I781" s="141">
        <v>0</v>
      </c>
      <c r="J781" s="141">
        <v>0</v>
      </c>
      <c r="K781" s="141">
        <v>0</v>
      </c>
      <c r="L781" s="141">
        <v>0</v>
      </c>
      <c r="M781" s="141">
        <v>0</v>
      </c>
      <c r="N781" s="141">
        <v>0</v>
      </c>
      <c r="O781" s="141">
        <v>0</v>
      </c>
      <c r="P781" s="141">
        <v>0</v>
      </c>
    </row>
    <row r="782" spans="1:16" ht="12.75">
      <c r="A782" s="141">
        <v>10</v>
      </c>
      <c r="B782" s="141">
        <v>1999</v>
      </c>
      <c r="C782" s="141" t="s">
        <v>440</v>
      </c>
      <c r="D782" s="141">
        <v>0</v>
      </c>
      <c r="E782" s="141">
        <v>0</v>
      </c>
      <c r="F782" s="141">
        <v>0</v>
      </c>
      <c r="G782" s="141">
        <v>0</v>
      </c>
      <c r="H782" s="141">
        <v>0</v>
      </c>
      <c r="I782" s="141">
        <v>0</v>
      </c>
      <c r="J782" s="141">
        <v>0</v>
      </c>
      <c r="K782" s="141">
        <v>0</v>
      </c>
      <c r="L782" s="141">
        <v>0</v>
      </c>
      <c r="M782" s="141">
        <v>0</v>
      </c>
      <c r="N782" s="141">
        <v>0</v>
      </c>
      <c r="O782" s="141">
        <v>0</v>
      </c>
      <c r="P782" s="141">
        <v>0</v>
      </c>
    </row>
    <row r="783" spans="1:16" ht="12.75">
      <c r="A783" s="141">
        <v>12</v>
      </c>
      <c r="B783" s="141">
        <v>1999</v>
      </c>
      <c r="C783" s="141" t="s">
        <v>384</v>
      </c>
      <c r="D783" s="141">
        <v>0</v>
      </c>
      <c r="E783" s="141">
        <v>0</v>
      </c>
      <c r="F783" s="141">
        <v>0</v>
      </c>
      <c r="G783" s="141">
        <v>0</v>
      </c>
      <c r="H783" s="141">
        <v>0</v>
      </c>
      <c r="I783" s="141">
        <v>0</v>
      </c>
      <c r="J783" s="141">
        <v>0</v>
      </c>
      <c r="K783" s="141">
        <v>0</v>
      </c>
      <c r="L783" s="141">
        <v>0</v>
      </c>
      <c r="M783" s="141">
        <v>0</v>
      </c>
      <c r="N783" s="141">
        <v>0</v>
      </c>
      <c r="O783" s="141">
        <v>0</v>
      </c>
      <c r="P783" s="141">
        <v>0</v>
      </c>
    </row>
    <row r="784" spans="1:16" ht="12.75">
      <c r="A784" s="141">
        <v>11</v>
      </c>
      <c r="B784" s="141">
        <v>1999</v>
      </c>
      <c r="C784" s="141" t="s">
        <v>385</v>
      </c>
      <c r="D784" s="141">
        <v>0</v>
      </c>
      <c r="E784" s="141">
        <v>0</v>
      </c>
      <c r="F784" s="141">
        <v>0</v>
      </c>
      <c r="G784" s="141">
        <v>0</v>
      </c>
      <c r="H784" s="141">
        <v>0</v>
      </c>
      <c r="I784" s="141">
        <v>0</v>
      </c>
      <c r="J784" s="141">
        <v>0</v>
      </c>
      <c r="K784" s="141">
        <v>0</v>
      </c>
      <c r="L784" s="141">
        <v>0</v>
      </c>
      <c r="M784" s="141">
        <v>0</v>
      </c>
      <c r="N784" s="141">
        <v>0</v>
      </c>
      <c r="O784" s="141">
        <v>0</v>
      </c>
      <c r="P784" s="141">
        <v>0</v>
      </c>
    </row>
    <row r="785" spans="1:16" ht="12.75">
      <c r="A785" s="141">
        <v>11</v>
      </c>
      <c r="B785" s="141">
        <v>1999</v>
      </c>
      <c r="C785" s="141" t="s">
        <v>386</v>
      </c>
      <c r="D785" s="141">
        <v>0</v>
      </c>
      <c r="E785" s="141">
        <v>0</v>
      </c>
      <c r="F785" s="141">
        <v>0</v>
      </c>
      <c r="G785" s="141">
        <v>0</v>
      </c>
      <c r="H785" s="141">
        <v>0</v>
      </c>
      <c r="I785" s="141">
        <v>0</v>
      </c>
      <c r="J785" s="141">
        <v>0</v>
      </c>
      <c r="K785" s="141">
        <v>0</v>
      </c>
      <c r="L785" s="141">
        <v>0</v>
      </c>
      <c r="M785" s="141">
        <v>0</v>
      </c>
      <c r="N785" s="141">
        <v>0</v>
      </c>
      <c r="O785" s="141">
        <v>0</v>
      </c>
      <c r="P785" s="141">
        <v>0</v>
      </c>
    </row>
    <row r="786" spans="1:16" ht="12.75">
      <c r="A786" s="141">
        <v>13</v>
      </c>
      <c r="B786" s="141">
        <v>1999</v>
      </c>
      <c r="C786" s="141" t="s">
        <v>62</v>
      </c>
      <c r="D786" s="141">
        <v>0</v>
      </c>
      <c r="E786" s="141">
        <v>0</v>
      </c>
      <c r="F786" s="141">
        <v>0</v>
      </c>
      <c r="G786" s="141">
        <v>0</v>
      </c>
      <c r="H786" s="141">
        <v>0</v>
      </c>
      <c r="I786" s="141">
        <v>0</v>
      </c>
      <c r="J786" s="141">
        <v>0</v>
      </c>
      <c r="K786" s="141">
        <v>0</v>
      </c>
      <c r="L786" s="141">
        <v>0</v>
      </c>
      <c r="M786" s="141">
        <v>0</v>
      </c>
      <c r="N786" s="141">
        <v>0</v>
      </c>
      <c r="O786" s="141">
        <v>0</v>
      </c>
      <c r="P786" s="141">
        <v>0</v>
      </c>
    </row>
  </sheetData>
  <printOptions/>
  <pageMargins left="0.4" right="0.25" top="0.3" bottom="0.5" header="0.5" footer="0.5"/>
  <pageSetup horizontalDpi="600" verticalDpi="600" orientation="landscape" scale="69"/>
  <headerFooter alignWithMargins="0">
    <oddFooter>&amp;C\footer_range</oddFooter>
  </headerFooter>
</worksheet>
</file>

<file path=xl/worksheets/sheet7.xml><?xml version="1.0" encoding="utf-8"?>
<worksheet xmlns="http://schemas.openxmlformats.org/spreadsheetml/2006/main" xmlns:r="http://schemas.openxmlformats.org/officeDocument/2006/relationships">
  <sheetPr transitionEvaluation="1"/>
  <dimension ref="A1:P786"/>
  <sheetViews>
    <sheetView defaultGridColor="0" zoomScale="87" zoomScaleNormal="87" colorId="22" workbookViewId="0" topLeftCell="A1">
      <selection activeCell="A1" sqref="A1:IV16384"/>
    </sheetView>
  </sheetViews>
  <sheetFormatPr defaultColWidth="12.75390625" defaultRowHeight="12.75"/>
  <cols>
    <col min="1" max="16384" width="12.75390625" style="141" customWidth="1"/>
  </cols>
  <sheetData>
    <row r="1" spans="1:11" ht="12.75">
      <c r="A1" s="141">
        <v>1</v>
      </c>
      <c r="B1" s="141">
        <v>1999</v>
      </c>
      <c r="C1" s="141" t="s">
        <v>66</v>
      </c>
      <c r="D1" s="141">
        <v>0</v>
      </c>
      <c r="E1" s="141" t="s">
        <v>58</v>
      </c>
      <c r="F1" s="141">
        <v>1</v>
      </c>
      <c r="G1" s="141" t="s">
        <v>59</v>
      </c>
      <c r="H1" s="141">
        <v>1</v>
      </c>
      <c r="I1" s="141" t="s">
        <v>60</v>
      </c>
      <c r="J1" s="141" t="s">
        <v>61</v>
      </c>
      <c r="K1" s="141">
        <v>2</v>
      </c>
    </row>
    <row r="2" spans="1:16" ht="12.75">
      <c r="A2" s="141">
        <v>10</v>
      </c>
      <c r="B2" s="141">
        <v>1999</v>
      </c>
      <c r="C2" s="141" t="s">
        <v>621</v>
      </c>
      <c r="D2" s="141">
        <v>4867</v>
      </c>
      <c r="E2" s="141">
        <v>25943</v>
      </c>
      <c r="F2" s="141">
        <v>3090</v>
      </c>
      <c r="G2" s="141">
        <v>3073</v>
      </c>
      <c r="H2" s="141">
        <v>17</v>
      </c>
      <c r="I2" s="141">
        <v>0</v>
      </c>
      <c r="J2" s="141">
        <v>0</v>
      </c>
      <c r="K2" s="141">
        <v>0</v>
      </c>
      <c r="L2" s="141">
        <v>0</v>
      </c>
      <c r="M2" s="141">
        <v>0</v>
      </c>
      <c r="N2" s="141">
        <v>0</v>
      </c>
      <c r="O2" s="141">
        <v>0</v>
      </c>
      <c r="P2" s="141">
        <v>17</v>
      </c>
    </row>
    <row r="3" spans="1:16" ht="12.75">
      <c r="A3" s="141">
        <v>10</v>
      </c>
      <c r="B3" s="141">
        <v>1999</v>
      </c>
      <c r="C3" s="141" t="s">
        <v>623</v>
      </c>
      <c r="D3" s="141">
        <v>271029</v>
      </c>
      <c r="E3" s="141">
        <v>9964495</v>
      </c>
      <c r="F3" s="141">
        <v>794656</v>
      </c>
      <c r="G3" s="141">
        <v>940114</v>
      </c>
      <c r="H3" s="141">
        <v>-145458</v>
      </c>
      <c r="I3" s="141">
        <v>0</v>
      </c>
      <c r="J3" s="141">
        <v>0</v>
      </c>
      <c r="K3" s="141">
        <v>0</v>
      </c>
      <c r="L3" s="141">
        <v>0</v>
      </c>
      <c r="M3" s="141">
        <v>0</v>
      </c>
      <c r="N3" s="141">
        <v>0</v>
      </c>
      <c r="O3" s="141">
        <v>0</v>
      </c>
      <c r="P3" s="141">
        <v>-145458</v>
      </c>
    </row>
    <row r="4" spans="1:16" ht="12.75">
      <c r="A4" s="141">
        <v>10</v>
      </c>
      <c r="B4" s="141">
        <v>1999</v>
      </c>
      <c r="C4" s="141" t="s">
        <v>624</v>
      </c>
      <c r="D4" s="141">
        <v>585723</v>
      </c>
      <c r="E4" s="141">
        <v>4832506</v>
      </c>
      <c r="F4" s="141">
        <v>343475</v>
      </c>
      <c r="G4" s="141">
        <v>388688</v>
      </c>
      <c r="H4" s="141">
        <v>-45213</v>
      </c>
      <c r="I4" s="141">
        <v>0</v>
      </c>
      <c r="J4" s="141">
        <v>0</v>
      </c>
      <c r="K4" s="141">
        <v>0</v>
      </c>
      <c r="L4" s="141">
        <v>0</v>
      </c>
      <c r="M4" s="141">
        <v>0</v>
      </c>
      <c r="N4" s="141">
        <v>0</v>
      </c>
      <c r="O4" s="141">
        <v>0</v>
      </c>
      <c r="P4" s="141">
        <v>-45213</v>
      </c>
    </row>
    <row r="5" spans="1:16" ht="12.75">
      <c r="A5" s="141">
        <v>10</v>
      </c>
      <c r="B5" s="141">
        <v>1999</v>
      </c>
      <c r="C5" s="141" t="s">
        <v>625</v>
      </c>
      <c r="D5" s="141">
        <v>54921</v>
      </c>
      <c r="E5" s="141">
        <v>367974</v>
      </c>
      <c r="F5" s="141">
        <v>62097</v>
      </c>
      <c r="G5" s="141">
        <v>61006</v>
      </c>
      <c r="H5" s="141">
        <v>1091</v>
      </c>
      <c r="I5" s="141">
        <v>0</v>
      </c>
      <c r="J5" s="141">
        <v>0</v>
      </c>
      <c r="K5" s="141">
        <v>0</v>
      </c>
      <c r="L5" s="141">
        <v>0</v>
      </c>
      <c r="M5" s="141">
        <v>0</v>
      </c>
      <c r="N5" s="141">
        <v>0</v>
      </c>
      <c r="O5" s="141">
        <v>0</v>
      </c>
      <c r="P5" s="141">
        <v>1091</v>
      </c>
    </row>
    <row r="6" spans="1:16" ht="12.75">
      <c r="A6" s="141">
        <v>10</v>
      </c>
      <c r="B6" s="141">
        <v>1999</v>
      </c>
      <c r="C6" s="141" t="s">
        <v>626</v>
      </c>
      <c r="D6" s="141">
        <v>637896</v>
      </c>
      <c r="E6" s="141">
        <v>6411795</v>
      </c>
      <c r="F6" s="141">
        <v>334606</v>
      </c>
      <c r="G6" s="141">
        <v>504132</v>
      </c>
      <c r="H6" s="141">
        <v>-169526</v>
      </c>
      <c r="I6" s="141">
        <v>0</v>
      </c>
      <c r="J6" s="141">
        <v>0</v>
      </c>
      <c r="K6" s="141">
        <v>0</v>
      </c>
      <c r="L6" s="141">
        <v>0</v>
      </c>
      <c r="M6" s="141">
        <v>0</v>
      </c>
      <c r="N6" s="141">
        <v>0</v>
      </c>
      <c r="O6" s="141">
        <v>0</v>
      </c>
      <c r="P6" s="141">
        <v>-169526</v>
      </c>
    </row>
    <row r="7" spans="1:16" ht="12.75">
      <c r="A7" s="141">
        <v>10</v>
      </c>
      <c r="B7" s="141">
        <v>1999</v>
      </c>
      <c r="C7" s="141" t="s">
        <v>627</v>
      </c>
      <c r="D7" s="141">
        <v>195710</v>
      </c>
      <c r="E7" s="141">
        <v>2310043</v>
      </c>
      <c r="F7" s="141">
        <v>150689</v>
      </c>
      <c r="G7" s="141">
        <v>192767</v>
      </c>
      <c r="H7" s="141">
        <v>-42078</v>
      </c>
      <c r="I7" s="141">
        <v>16221</v>
      </c>
      <c r="J7" s="141">
        <v>87677</v>
      </c>
      <c r="K7" s="141">
        <v>3497</v>
      </c>
      <c r="L7" s="141">
        <v>473925</v>
      </c>
      <c r="M7" s="141">
        <v>2956306</v>
      </c>
      <c r="N7" s="141">
        <v>0</v>
      </c>
      <c r="O7" s="141">
        <v>2956306</v>
      </c>
      <c r="P7" s="141">
        <v>2917725</v>
      </c>
    </row>
    <row r="8" spans="1:16" ht="12.75">
      <c r="A8" s="141">
        <v>10</v>
      </c>
      <c r="B8" s="141">
        <v>1999</v>
      </c>
      <c r="C8" s="141" t="s">
        <v>628</v>
      </c>
      <c r="D8" s="141">
        <v>5261618</v>
      </c>
      <c r="E8" s="141">
        <v>28238432</v>
      </c>
      <c r="F8" s="141">
        <v>3177732</v>
      </c>
      <c r="G8" s="141">
        <v>3248093</v>
      </c>
      <c r="H8" s="141">
        <v>-70361</v>
      </c>
      <c r="I8" s="141">
        <v>31535</v>
      </c>
      <c r="J8" s="141">
        <v>193219</v>
      </c>
      <c r="K8" s="141">
        <v>7876</v>
      </c>
      <c r="L8" s="141">
        <v>6785801</v>
      </c>
      <c r="M8" s="141">
        <v>2309790</v>
      </c>
      <c r="N8" s="141">
        <v>0</v>
      </c>
      <c r="O8" s="141">
        <v>2309790</v>
      </c>
      <c r="P8" s="141">
        <v>2247305</v>
      </c>
    </row>
    <row r="9" spans="1:16" ht="12.75">
      <c r="A9" s="141">
        <v>10</v>
      </c>
      <c r="B9" s="141">
        <v>1999</v>
      </c>
      <c r="C9" s="141" t="s">
        <v>629</v>
      </c>
      <c r="D9" s="141">
        <v>16256922</v>
      </c>
      <c r="E9" s="141">
        <v>134718665</v>
      </c>
      <c r="F9" s="141">
        <v>8258992</v>
      </c>
      <c r="G9" s="141">
        <v>13223709</v>
      </c>
      <c r="H9" s="141">
        <v>-4964717</v>
      </c>
      <c r="I9" s="141">
        <v>759745</v>
      </c>
      <c r="J9" s="141">
        <v>6480380</v>
      </c>
      <c r="K9" s="141">
        <v>257260</v>
      </c>
      <c r="L9" s="141">
        <v>105957985</v>
      </c>
      <c r="M9" s="141">
        <v>20972135</v>
      </c>
      <c r="N9" s="141">
        <v>0</v>
      </c>
      <c r="O9" s="141">
        <v>20972135</v>
      </c>
      <c r="P9" s="141">
        <v>16264678</v>
      </c>
    </row>
    <row r="10" spans="1:16" ht="12.75">
      <c r="A10" s="141">
        <v>10</v>
      </c>
      <c r="B10" s="141">
        <v>1999</v>
      </c>
      <c r="C10" s="141" t="s">
        <v>630</v>
      </c>
      <c r="D10" s="141">
        <v>693</v>
      </c>
      <c r="E10" s="141">
        <v>57643</v>
      </c>
      <c r="F10" s="141">
        <v>14413</v>
      </c>
      <c r="G10" s="141">
        <v>13763</v>
      </c>
      <c r="H10" s="141">
        <v>650</v>
      </c>
      <c r="I10" s="141">
        <v>0</v>
      </c>
      <c r="J10" s="141">
        <v>0</v>
      </c>
      <c r="K10" s="141">
        <v>0</v>
      </c>
      <c r="L10" s="141">
        <v>0</v>
      </c>
      <c r="M10" s="141">
        <v>0</v>
      </c>
      <c r="N10" s="141">
        <v>0</v>
      </c>
      <c r="O10" s="141">
        <v>0</v>
      </c>
      <c r="P10" s="141">
        <v>650</v>
      </c>
    </row>
    <row r="11" spans="1:16" ht="12.75">
      <c r="A11" s="141">
        <v>10</v>
      </c>
      <c r="B11" s="141">
        <v>1999</v>
      </c>
      <c r="C11" s="141" t="s">
        <v>631</v>
      </c>
      <c r="D11" s="141">
        <v>306577</v>
      </c>
      <c r="E11" s="141">
        <v>3077133</v>
      </c>
      <c r="F11" s="141">
        <v>547662</v>
      </c>
      <c r="G11" s="141">
        <v>612647</v>
      </c>
      <c r="H11" s="141">
        <v>-64985</v>
      </c>
      <c r="I11" s="141">
        <v>0</v>
      </c>
      <c r="J11" s="141">
        <v>0</v>
      </c>
      <c r="K11" s="141">
        <v>0</v>
      </c>
      <c r="L11" s="141">
        <v>0</v>
      </c>
      <c r="M11" s="141">
        <v>0</v>
      </c>
      <c r="N11" s="141">
        <v>0</v>
      </c>
      <c r="O11" s="141">
        <v>0</v>
      </c>
      <c r="P11" s="141">
        <v>-64985</v>
      </c>
    </row>
    <row r="12" spans="1:16" ht="12.75">
      <c r="A12" s="141">
        <v>10</v>
      </c>
      <c r="B12" s="141">
        <v>1999</v>
      </c>
      <c r="C12" s="141" t="s">
        <v>632</v>
      </c>
      <c r="D12" s="141">
        <v>27431</v>
      </c>
      <c r="E12" s="141">
        <v>91003</v>
      </c>
      <c r="F12" s="141">
        <v>17919</v>
      </c>
      <c r="G12" s="141">
        <v>18378</v>
      </c>
      <c r="H12" s="141">
        <v>-459</v>
      </c>
      <c r="I12" s="141">
        <v>0</v>
      </c>
      <c r="J12" s="141">
        <v>0</v>
      </c>
      <c r="K12" s="141">
        <v>0</v>
      </c>
      <c r="L12" s="141">
        <v>0</v>
      </c>
      <c r="M12" s="141">
        <v>0</v>
      </c>
      <c r="N12" s="141">
        <v>0</v>
      </c>
      <c r="O12" s="141">
        <v>0</v>
      </c>
      <c r="P12" s="141">
        <v>-459</v>
      </c>
    </row>
    <row r="13" spans="1:16" ht="12.75">
      <c r="A13" s="141">
        <v>10</v>
      </c>
      <c r="B13" s="141">
        <v>1999</v>
      </c>
      <c r="C13" s="141" t="s">
        <v>633</v>
      </c>
      <c r="D13" s="141">
        <v>127803</v>
      </c>
      <c r="E13" s="141">
        <v>830732</v>
      </c>
      <c r="F13" s="141">
        <v>64832</v>
      </c>
      <c r="G13" s="141">
        <v>62097</v>
      </c>
      <c r="H13" s="141">
        <v>2735</v>
      </c>
      <c r="I13" s="141">
        <v>0</v>
      </c>
      <c r="J13" s="141">
        <v>0</v>
      </c>
      <c r="K13" s="141">
        <v>0</v>
      </c>
      <c r="L13" s="141">
        <v>0</v>
      </c>
      <c r="M13" s="141">
        <v>0</v>
      </c>
      <c r="N13" s="141">
        <v>0</v>
      </c>
      <c r="O13" s="141">
        <v>0</v>
      </c>
      <c r="P13" s="141">
        <v>2735</v>
      </c>
    </row>
    <row r="14" spans="1:16" ht="12.75">
      <c r="A14" s="141">
        <v>10</v>
      </c>
      <c r="B14" s="141">
        <v>1999</v>
      </c>
      <c r="C14" s="141" t="s">
        <v>634</v>
      </c>
      <c r="D14" s="141">
        <v>870594</v>
      </c>
      <c r="E14" s="141">
        <v>5532190</v>
      </c>
      <c r="F14" s="141">
        <v>400729</v>
      </c>
      <c r="G14" s="141">
        <v>547943</v>
      </c>
      <c r="H14" s="141">
        <v>-147214</v>
      </c>
      <c r="I14" s="141">
        <v>0</v>
      </c>
      <c r="J14" s="141">
        <v>0</v>
      </c>
      <c r="K14" s="141">
        <v>0</v>
      </c>
      <c r="L14" s="141">
        <v>0</v>
      </c>
      <c r="M14" s="141">
        <v>0</v>
      </c>
      <c r="N14" s="141">
        <v>0</v>
      </c>
      <c r="O14" s="141">
        <v>0</v>
      </c>
      <c r="P14" s="141">
        <v>-147214</v>
      </c>
    </row>
    <row r="15" spans="1:16" ht="12.75">
      <c r="A15" s="141">
        <v>10</v>
      </c>
      <c r="B15" s="141">
        <v>1999</v>
      </c>
      <c r="C15" s="141" t="s">
        <v>635</v>
      </c>
      <c r="D15" s="141">
        <v>3229391</v>
      </c>
      <c r="E15" s="141">
        <v>26386264</v>
      </c>
      <c r="F15" s="141">
        <v>2889808</v>
      </c>
      <c r="G15" s="141">
        <v>3375948</v>
      </c>
      <c r="H15" s="141">
        <v>-486140</v>
      </c>
      <c r="I15" s="141">
        <v>0</v>
      </c>
      <c r="J15" s="141">
        <v>0</v>
      </c>
      <c r="K15" s="141">
        <v>0</v>
      </c>
      <c r="L15" s="141">
        <v>0</v>
      </c>
      <c r="M15" s="141">
        <v>0</v>
      </c>
      <c r="N15" s="141">
        <v>0</v>
      </c>
      <c r="O15" s="141">
        <v>0</v>
      </c>
      <c r="P15" s="141">
        <v>-486140</v>
      </c>
    </row>
    <row r="16" spans="1:16" ht="12.75">
      <c r="A16" s="141">
        <v>10</v>
      </c>
      <c r="B16" s="141">
        <v>1999</v>
      </c>
      <c r="C16" s="141" t="s">
        <v>636</v>
      </c>
      <c r="D16" s="141">
        <v>2096</v>
      </c>
      <c r="E16" s="141">
        <v>20645</v>
      </c>
      <c r="F16" s="141">
        <v>2010</v>
      </c>
      <c r="G16" s="141">
        <v>1909</v>
      </c>
      <c r="H16" s="141">
        <v>101</v>
      </c>
      <c r="I16" s="141">
        <v>0</v>
      </c>
      <c r="J16" s="141">
        <v>0</v>
      </c>
      <c r="K16" s="141">
        <v>0</v>
      </c>
      <c r="L16" s="141">
        <v>0</v>
      </c>
      <c r="M16" s="141">
        <v>0</v>
      </c>
      <c r="N16" s="141">
        <v>0</v>
      </c>
      <c r="O16" s="141">
        <v>0</v>
      </c>
      <c r="P16" s="141">
        <v>101</v>
      </c>
    </row>
    <row r="17" spans="1:16" ht="12.75">
      <c r="A17" s="141">
        <v>10</v>
      </c>
      <c r="B17" s="141">
        <v>1999</v>
      </c>
      <c r="C17" s="141" t="s">
        <v>637</v>
      </c>
      <c r="D17" s="141">
        <v>36276</v>
      </c>
      <c r="E17" s="141">
        <v>430247</v>
      </c>
      <c r="F17" s="141">
        <v>37662</v>
      </c>
      <c r="G17" s="141">
        <v>33516</v>
      </c>
      <c r="H17" s="141">
        <v>4146</v>
      </c>
      <c r="I17" s="141">
        <v>0</v>
      </c>
      <c r="J17" s="141">
        <v>0</v>
      </c>
      <c r="K17" s="141">
        <v>0</v>
      </c>
      <c r="L17" s="141">
        <v>0</v>
      </c>
      <c r="M17" s="141">
        <v>0</v>
      </c>
      <c r="N17" s="141">
        <v>0</v>
      </c>
      <c r="O17" s="141">
        <v>0</v>
      </c>
      <c r="P17" s="141">
        <v>4146</v>
      </c>
    </row>
    <row r="18" spans="1:16" ht="12.75">
      <c r="A18" s="141">
        <v>10</v>
      </c>
      <c r="B18" s="141">
        <v>1999</v>
      </c>
      <c r="C18" s="141" t="s">
        <v>638</v>
      </c>
      <c r="D18" s="141">
        <v>30265</v>
      </c>
      <c r="E18" s="141">
        <v>269488</v>
      </c>
      <c r="F18" s="141">
        <v>36581</v>
      </c>
      <c r="G18" s="141">
        <v>33847</v>
      </c>
      <c r="H18" s="141">
        <v>2734</v>
      </c>
      <c r="I18" s="141">
        <v>0</v>
      </c>
      <c r="J18" s="141">
        <v>0</v>
      </c>
      <c r="K18" s="141">
        <v>0</v>
      </c>
      <c r="L18" s="141">
        <v>0</v>
      </c>
      <c r="M18" s="141">
        <v>0</v>
      </c>
      <c r="N18" s="141">
        <v>0</v>
      </c>
      <c r="O18" s="141">
        <v>0</v>
      </c>
      <c r="P18" s="141">
        <v>2734</v>
      </c>
    </row>
    <row r="19" spans="1:16" ht="12.75">
      <c r="A19" s="141">
        <v>10</v>
      </c>
      <c r="B19" s="141">
        <v>1999</v>
      </c>
      <c r="C19" s="141" t="s">
        <v>639</v>
      </c>
      <c r="D19" s="141">
        <v>2671930</v>
      </c>
      <c r="E19" s="141">
        <v>25518848</v>
      </c>
      <c r="F19" s="141">
        <v>1438509</v>
      </c>
      <c r="G19" s="141">
        <v>1714636</v>
      </c>
      <c r="H19" s="141">
        <v>-276127</v>
      </c>
      <c r="I19" s="141">
        <v>79270</v>
      </c>
      <c r="J19" s="141">
        <v>671889</v>
      </c>
      <c r="K19" s="141">
        <v>26899</v>
      </c>
      <c r="L19" s="141">
        <v>20276434</v>
      </c>
      <c r="M19" s="141">
        <v>4885874</v>
      </c>
      <c r="N19" s="141">
        <v>0</v>
      </c>
      <c r="O19" s="141">
        <v>4885874</v>
      </c>
      <c r="P19" s="141">
        <v>4636646</v>
      </c>
    </row>
    <row r="20" spans="1:16" ht="12.75">
      <c r="A20" s="141">
        <v>10</v>
      </c>
      <c r="B20" s="141">
        <v>1999</v>
      </c>
      <c r="C20" s="141" t="s">
        <v>640</v>
      </c>
      <c r="D20" s="141">
        <v>296151</v>
      </c>
      <c r="E20" s="141">
        <v>4759946</v>
      </c>
      <c r="F20" s="141">
        <v>291489</v>
      </c>
      <c r="G20" s="141">
        <v>421080</v>
      </c>
      <c r="H20" s="141">
        <v>-129591</v>
      </c>
      <c r="I20" s="141">
        <v>0</v>
      </c>
      <c r="J20" s="141">
        <v>0</v>
      </c>
      <c r="K20" s="141">
        <v>0</v>
      </c>
      <c r="L20" s="141">
        <v>0</v>
      </c>
      <c r="M20" s="141">
        <v>0</v>
      </c>
      <c r="N20" s="141">
        <v>0</v>
      </c>
      <c r="O20" s="141">
        <v>0</v>
      </c>
      <c r="P20" s="141">
        <v>-129591</v>
      </c>
    </row>
    <row r="21" spans="1:16" ht="12.75">
      <c r="A21" s="141">
        <v>10</v>
      </c>
      <c r="B21" s="141">
        <v>1999</v>
      </c>
      <c r="C21" s="141" t="s">
        <v>641</v>
      </c>
      <c r="D21" s="141">
        <v>73933</v>
      </c>
      <c r="E21" s="141">
        <v>2006794</v>
      </c>
      <c r="F21" s="141">
        <v>329785</v>
      </c>
      <c r="G21" s="141">
        <v>345134</v>
      </c>
      <c r="H21" s="141">
        <v>-15349</v>
      </c>
      <c r="I21" s="141">
        <v>0</v>
      </c>
      <c r="J21" s="141">
        <v>0</v>
      </c>
      <c r="K21" s="141">
        <v>0</v>
      </c>
      <c r="L21" s="141">
        <v>0</v>
      </c>
      <c r="M21" s="141">
        <v>0</v>
      </c>
      <c r="N21" s="141">
        <v>0</v>
      </c>
      <c r="O21" s="141">
        <v>0</v>
      </c>
      <c r="P21" s="141">
        <v>-15349</v>
      </c>
    </row>
    <row r="22" spans="1:16" ht="12.75">
      <c r="A22" s="141">
        <v>10</v>
      </c>
      <c r="B22" s="141">
        <v>1999</v>
      </c>
      <c r="C22" s="141" t="s">
        <v>642</v>
      </c>
      <c r="D22" s="141">
        <v>789682</v>
      </c>
      <c r="E22" s="141">
        <v>6974634</v>
      </c>
      <c r="F22" s="141">
        <v>852496</v>
      </c>
      <c r="G22" s="141">
        <v>778575</v>
      </c>
      <c r="H22" s="141">
        <v>73921</v>
      </c>
      <c r="I22" s="141">
        <v>0</v>
      </c>
      <c r="J22" s="141">
        <v>0</v>
      </c>
      <c r="K22" s="141">
        <v>0</v>
      </c>
      <c r="L22" s="141">
        <v>0</v>
      </c>
      <c r="M22" s="141">
        <v>0</v>
      </c>
      <c r="N22" s="141">
        <v>0</v>
      </c>
      <c r="O22" s="141">
        <v>0</v>
      </c>
      <c r="P22" s="141">
        <v>73921</v>
      </c>
    </row>
    <row r="23" spans="1:16" ht="12.75">
      <c r="A23" s="141">
        <v>10</v>
      </c>
      <c r="B23" s="141">
        <v>1999</v>
      </c>
      <c r="C23" s="141" t="s">
        <v>643</v>
      </c>
      <c r="D23" s="141">
        <v>2069957</v>
      </c>
      <c r="E23" s="141">
        <v>15860090</v>
      </c>
      <c r="F23" s="141">
        <v>835778</v>
      </c>
      <c r="G23" s="141">
        <v>1141197</v>
      </c>
      <c r="H23" s="141">
        <v>-305419</v>
      </c>
      <c r="I23" s="141">
        <v>827520</v>
      </c>
      <c r="J23" s="141">
        <v>2439342</v>
      </c>
      <c r="K23" s="141">
        <v>15096</v>
      </c>
      <c r="L23" s="141">
        <v>26994330</v>
      </c>
      <c r="M23" s="141">
        <v>9788410</v>
      </c>
      <c r="N23" s="141">
        <v>0</v>
      </c>
      <c r="O23" s="141">
        <v>9788410</v>
      </c>
      <c r="P23" s="141">
        <v>9498087</v>
      </c>
    </row>
    <row r="24" spans="1:16" ht="12.75">
      <c r="A24" s="141">
        <v>10</v>
      </c>
      <c r="B24" s="141">
        <v>1999</v>
      </c>
      <c r="C24" s="141" t="s">
        <v>644</v>
      </c>
      <c r="D24" s="141">
        <v>1826026</v>
      </c>
      <c r="E24" s="141">
        <v>56059086</v>
      </c>
      <c r="F24" s="141">
        <v>1509942</v>
      </c>
      <c r="G24" s="141">
        <v>1606037</v>
      </c>
      <c r="H24" s="141">
        <v>-96095</v>
      </c>
      <c r="I24" s="141">
        <v>0</v>
      </c>
      <c r="J24" s="141">
        <v>0</v>
      </c>
      <c r="K24" s="141">
        <v>0</v>
      </c>
      <c r="L24" s="141">
        <v>0</v>
      </c>
      <c r="M24" s="141">
        <v>0</v>
      </c>
      <c r="N24" s="141">
        <v>0</v>
      </c>
      <c r="O24" s="141">
        <v>0</v>
      </c>
      <c r="P24" s="141">
        <v>-96095</v>
      </c>
    </row>
    <row r="25" spans="1:16" ht="12.75">
      <c r="A25" s="141">
        <v>10</v>
      </c>
      <c r="B25" s="141">
        <v>1999</v>
      </c>
      <c r="C25" s="141" t="s">
        <v>645</v>
      </c>
      <c r="D25" s="141">
        <v>2406048</v>
      </c>
      <c r="E25" s="141">
        <v>23377197</v>
      </c>
      <c r="F25" s="141">
        <v>5922498</v>
      </c>
      <c r="G25" s="141">
        <v>11677346</v>
      </c>
      <c r="H25" s="141">
        <v>-5754848</v>
      </c>
      <c r="I25" s="141">
        <v>0</v>
      </c>
      <c r="J25" s="141">
        <v>0</v>
      </c>
      <c r="K25" s="141">
        <v>0</v>
      </c>
      <c r="L25" s="141">
        <v>0</v>
      </c>
      <c r="M25" s="141">
        <v>0</v>
      </c>
      <c r="N25" s="141">
        <v>0</v>
      </c>
      <c r="O25" s="141">
        <v>0</v>
      </c>
      <c r="P25" s="141">
        <v>-5754848</v>
      </c>
    </row>
    <row r="26" spans="1:16" ht="12.75">
      <c r="A26" s="141">
        <v>10</v>
      </c>
      <c r="B26" s="141">
        <v>1999</v>
      </c>
      <c r="C26" s="141" t="s">
        <v>646</v>
      </c>
      <c r="D26" s="141">
        <v>6420264</v>
      </c>
      <c r="E26" s="141">
        <v>48665496</v>
      </c>
      <c r="F26" s="141">
        <v>28668383</v>
      </c>
      <c r="G26" s="141">
        <v>4311748</v>
      </c>
      <c r="H26" s="141">
        <v>24356635</v>
      </c>
      <c r="I26" s="141">
        <v>2669492</v>
      </c>
      <c r="J26" s="141">
        <v>12346500</v>
      </c>
      <c r="K26" s="141">
        <v>739324</v>
      </c>
      <c r="L26" s="141">
        <v>121874102</v>
      </c>
      <c r="M26" s="141">
        <v>32047603</v>
      </c>
      <c r="N26" s="141">
        <v>0</v>
      </c>
      <c r="O26" s="141">
        <v>32047603</v>
      </c>
      <c r="P26" s="141">
        <v>57143562</v>
      </c>
    </row>
    <row r="27" spans="1:16" ht="12.75">
      <c r="A27" s="141">
        <v>12</v>
      </c>
      <c r="B27" s="141">
        <v>1999</v>
      </c>
      <c r="C27" s="141" t="s">
        <v>647</v>
      </c>
      <c r="D27" s="141">
        <v>44453803</v>
      </c>
      <c r="E27" s="141">
        <v>406787289</v>
      </c>
      <c r="F27" s="141">
        <v>56985833</v>
      </c>
      <c r="G27" s="141">
        <v>45257383</v>
      </c>
      <c r="H27" s="141">
        <v>11728450</v>
      </c>
      <c r="I27" s="141">
        <v>4383783</v>
      </c>
      <c r="J27" s="141">
        <v>22219007</v>
      </c>
      <c r="K27" s="141">
        <v>1049952</v>
      </c>
      <c r="L27" s="141">
        <v>282362577</v>
      </c>
      <c r="M27" s="141">
        <v>72960118</v>
      </c>
      <c r="N27" s="141">
        <v>0</v>
      </c>
      <c r="O27" s="141">
        <v>72960118</v>
      </c>
      <c r="P27" s="141">
        <v>85738520</v>
      </c>
    </row>
    <row r="28" spans="1:16" ht="12.75">
      <c r="A28" s="141">
        <v>10</v>
      </c>
      <c r="B28" s="141">
        <v>1999</v>
      </c>
      <c r="C28" s="141" t="s">
        <v>648</v>
      </c>
      <c r="D28" s="141">
        <v>62773</v>
      </c>
      <c r="E28" s="141">
        <v>2088993</v>
      </c>
      <c r="F28" s="141">
        <v>477412</v>
      </c>
      <c r="G28" s="141">
        <v>470433</v>
      </c>
      <c r="H28" s="141">
        <v>6979</v>
      </c>
      <c r="I28" s="141">
        <v>0</v>
      </c>
      <c r="J28" s="141">
        <v>0</v>
      </c>
      <c r="K28" s="141">
        <v>0</v>
      </c>
      <c r="L28" s="141">
        <v>0</v>
      </c>
      <c r="M28" s="141">
        <v>0</v>
      </c>
      <c r="N28" s="141">
        <v>0</v>
      </c>
      <c r="O28" s="141">
        <v>0</v>
      </c>
      <c r="P28" s="141">
        <v>6979</v>
      </c>
    </row>
    <row r="29" spans="1:16" ht="12.75">
      <c r="A29" s="141">
        <v>10</v>
      </c>
      <c r="B29" s="141">
        <v>1999</v>
      </c>
      <c r="C29" s="141" t="s">
        <v>549</v>
      </c>
      <c r="D29" s="141">
        <v>9128</v>
      </c>
      <c r="E29" s="141">
        <v>121620</v>
      </c>
      <c r="F29" s="141">
        <v>32044</v>
      </c>
      <c r="G29" s="141">
        <v>27097</v>
      </c>
      <c r="H29" s="141">
        <v>4947</v>
      </c>
      <c r="I29" s="141">
        <v>0</v>
      </c>
      <c r="J29" s="141">
        <v>0</v>
      </c>
      <c r="K29" s="141">
        <v>0</v>
      </c>
      <c r="L29" s="141">
        <v>0</v>
      </c>
      <c r="M29" s="141">
        <v>0</v>
      </c>
      <c r="N29" s="141">
        <v>0</v>
      </c>
      <c r="O29" s="141">
        <v>0</v>
      </c>
      <c r="P29" s="141">
        <v>4947</v>
      </c>
    </row>
    <row r="30" spans="1:16" ht="12.75">
      <c r="A30" s="141">
        <v>10</v>
      </c>
      <c r="B30" s="141">
        <v>1999</v>
      </c>
      <c r="C30" s="141" t="s">
        <v>550</v>
      </c>
      <c r="D30" s="141">
        <v>33048</v>
      </c>
      <c r="E30" s="141">
        <v>490221</v>
      </c>
      <c r="F30" s="141">
        <v>163185</v>
      </c>
      <c r="G30" s="141">
        <v>153446</v>
      </c>
      <c r="H30" s="141">
        <v>9739</v>
      </c>
      <c r="I30" s="141">
        <v>0</v>
      </c>
      <c r="J30" s="141">
        <v>0</v>
      </c>
      <c r="K30" s="141">
        <v>0</v>
      </c>
      <c r="L30" s="141">
        <v>0</v>
      </c>
      <c r="M30" s="141">
        <v>0</v>
      </c>
      <c r="N30" s="141">
        <v>0</v>
      </c>
      <c r="O30" s="141">
        <v>0</v>
      </c>
      <c r="P30" s="141">
        <v>9739</v>
      </c>
    </row>
    <row r="31" spans="1:16" ht="12.75">
      <c r="A31" s="141">
        <v>10</v>
      </c>
      <c r="B31" s="141">
        <v>1999</v>
      </c>
      <c r="C31" s="141" t="s">
        <v>551</v>
      </c>
      <c r="D31" s="141">
        <v>1318</v>
      </c>
      <c r="E31" s="141">
        <v>28670</v>
      </c>
      <c r="F31" s="141">
        <v>7355</v>
      </c>
      <c r="G31" s="141">
        <v>6269</v>
      </c>
      <c r="H31" s="141">
        <v>1086</v>
      </c>
      <c r="I31" s="141">
        <v>0</v>
      </c>
      <c r="J31" s="141">
        <v>0</v>
      </c>
      <c r="K31" s="141">
        <v>0</v>
      </c>
      <c r="L31" s="141">
        <v>0</v>
      </c>
      <c r="M31" s="141">
        <v>0</v>
      </c>
      <c r="N31" s="141">
        <v>0</v>
      </c>
      <c r="O31" s="141">
        <v>0</v>
      </c>
      <c r="P31" s="141">
        <v>1086</v>
      </c>
    </row>
    <row r="32" spans="1:16" ht="12.75">
      <c r="A32" s="141">
        <v>10</v>
      </c>
      <c r="B32" s="141">
        <v>1999</v>
      </c>
      <c r="C32" s="141" t="s">
        <v>552</v>
      </c>
      <c r="D32" s="141">
        <v>63039</v>
      </c>
      <c r="E32" s="141">
        <v>311922</v>
      </c>
      <c r="F32" s="141">
        <v>94458</v>
      </c>
      <c r="G32" s="141">
        <v>113235</v>
      </c>
      <c r="H32" s="141">
        <v>-18777</v>
      </c>
      <c r="I32" s="141">
        <v>0</v>
      </c>
      <c r="J32" s="141">
        <v>0</v>
      </c>
      <c r="K32" s="141">
        <v>0</v>
      </c>
      <c r="L32" s="141">
        <v>0</v>
      </c>
      <c r="M32" s="141">
        <v>0</v>
      </c>
      <c r="N32" s="141">
        <v>0</v>
      </c>
      <c r="O32" s="141">
        <v>0</v>
      </c>
      <c r="P32" s="141">
        <v>-18777</v>
      </c>
    </row>
    <row r="33" spans="1:16" ht="12.75">
      <c r="A33" s="141">
        <v>10</v>
      </c>
      <c r="B33" s="141">
        <v>1999</v>
      </c>
      <c r="C33" s="141" t="s">
        <v>553</v>
      </c>
      <c r="D33" s="141">
        <v>3219</v>
      </c>
      <c r="E33" s="141">
        <v>27889</v>
      </c>
      <c r="F33" s="141">
        <v>10802</v>
      </c>
      <c r="G33" s="141">
        <v>9837</v>
      </c>
      <c r="H33" s="141">
        <v>965</v>
      </c>
      <c r="I33" s="141">
        <v>0</v>
      </c>
      <c r="J33" s="141">
        <v>0</v>
      </c>
      <c r="K33" s="141">
        <v>0</v>
      </c>
      <c r="L33" s="141">
        <v>0</v>
      </c>
      <c r="M33" s="141">
        <v>0</v>
      </c>
      <c r="N33" s="141">
        <v>0</v>
      </c>
      <c r="O33" s="141">
        <v>0</v>
      </c>
      <c r="P33" s="141">
        <v>965</v>
      </c>
    </row>
    <row r="34" spans="1:16" ht="12.75">
      <c r="A34" s="141">
        <v>10</v>
      </c>
      <c r="B34" s="141">
        <v>1999</v>
      </c>
      <c r="C34" s="141" t="s">
        <v>554</v>
      </c>
      <c r="D34" s="141">
        <v>70498</v>
      </c>
      <c r="E34" s="141">
        <v>418334</v>
      </c>
      <c r="F34" s="141">
        <v>199590</v>
      </c>
      <c r="G34" s="141">
        <v>183216</v>
      </c>
      <c r="H34" s="141">
        <v>16374</v>
      </c>
      <c r="I34" s="141">
        <v>0</v>
      </c>
      <c r="J34" s="141">
        <v>0</v>
      </c>
      <c r="K34" s="141">
        <v>0</v>
      </c>
      <c r="L34" s="141">
        <v>0</v>
      </c>
      <c r="M34" s="141">
        <v>0</v>
      </c>
      <c r="N34" s="141">
        <v>0</v>
      </c>
      <c r="O34" s="141">
        <v>0</v>
      </c>
      <c r="P34" s="141">
        <v>16374</v>
      </c>
    </row>
    <row r="35" spans="1:16" ht="12.75">
      <c r="A35" s="141">
        <v>10</v>
      </c>
      <c r="B35" s="141">
        <v>1999</v>
      </c>
      <c r="C35" s="141" t="s">
        <v>555</v>
      </c>
      <c r="D35" s="141">
        <v>0</v>
      </c>
      <c r="E35" s="141">
        <v>0</v>
      </c>
      <c r="F35" s="141">
        <v>0</v>
      </c>
      <c r="G35" s="141">
        <v>0</v>
      </c>
      <c r="H35" s="141">
        <v>0</v>
      </c>
      <c r="I35" s="141">
        <v>0</v>
      </c>
      <c r="J35" s="141">
        <v>0</v>
      </c>
      <c r="K35" s="141">
        <v>0</v>
      </c>
      <c r="L35" s="141">
        <v>0</v>
      </c>
      <c r="M35" s="141">
        <v>0</v>
      </c>
      <c r="N35" s="141">
        <v>0</v>
      </c>
      <c r="O35" s="141">
        <v>0</v>
      </c>
      <c r="P35" s="141">
        <v>0</v>
      </c>
    </row>
    <row r="36" spans="1:16" ht="12.75">
      <c r="A36" s="141">
        <v>10</v>
      </c>
      <c r="B36" s="141">
        <v>1999</v>
      </c>
      <c r="C36" s="141" t="s">
        <v>556</v>
      </c>
      <c r="D36" s="141">
        <v>86436</v>
      </c>
      <c r="E36" s="141">
        <v>797506</v>
      </c>
      <c r="F36" s="141">
        <v>231535</v>
      </c>
      <c r="G36" s="141">
        <v>238001</v>
      </c>
      <c r="H36" s="141">
        <v>-6466</v>
      </c>
      <c r="I36" s="141">
        <v>0</v>
      </c>
      <c r="J36" s="141">
        <v>0</v>
      </c>
      <c r="K36" s="141">
        <v>0</v>
      </c>
      <c r="L36" s="141">
        <v>0</v>
      </c>
      <c r="M36" s="141">
        <v>0</v>
      </c>
      <c r="N36" s="141">
        <v>0</v>
      </c>
      <c r="O36" s="141">
        <v>0</v>
      </c>
      <c r="P36" s="141">
        <v>-6466</v>
      </c>
    </row>
    <row r="37" spans="1:16" ht="12.75">
      <c r="A37" s="141">
        <v>10</v>
      </c>
      <c r="B37" s="141">
        <v>1999</v>
      </c>
      <c r="C37" s="141" t="s">
        <v>557</v>
      </c>
      <c r="D37" s="141">
        <v>6237</v>
      </c>
      <c r="E37" s="141">
        <v>31930</v>
      </c>
      <c r="F37" s="141">
        <v>13856</v>
      </c>
      <c r="G37" s="141">
        <v>12319</v>
      </c>
      <c r="H37" s="141">
        <v>1537</v>
      </c>
      <c r="I37" s="141">
        <v>0</v>
      </c>
      <c r="J37" s="141">
        <v>0</v>
      </c>
      <c r="K37" s="141">
        <v>0</v>
      </c>
      <c r="L37" s="141">
        <v>0</v>
      </c>
      <c r="M37" s="141">
        <v>0</v>
      </c>
      <c r="N37" s="141">
        <v>0</v>
      </c>
      <c r="O37" s="141">
        <v>0</v>
      </c>
      <c r="P37" s="141">
        <v>1537</v>
      </c>
    </row>
    <row r="38" spans="1:16" ht="12.75">
      <c r="A38" s="141">
        <v>10</v>
      </c>
      <c r="B38" s="141">
        <v>1999</v>
      </c>
      <c r="C38" s="141" t="s">
        <v>558</v>
      </c>
      <c r="D38" s="141">
        <v>14535</v>
      </c>
      <c r="E38" s="141">
        <v>92859</v>
      </c>
      <c r="F38" s="141">
        <v>42651</v>
      </c>
      <c r="G38" s="141">
        <v>39805</v>
      </c>
      <c r="H38" s="141">
        <v>2846</v>
      </c>
      <c r="I38" s="141">
        <v>0</v>
      </c>
      <c r="J38" s="141">
        <v>0</v>
      </c>
      <c r="K38" s="141">
        <v>0</v>
      </c>
      <c r="L38" s="141">
        <v>0</v>
      </c>
      <c r="M38" s="141">
        <v>0</v>
      </c>
      <c r="N38" s="141">
        <v>0</v>
      </c>
      <c r="O38" s="141">
        <v>0</v>
      </c>
      <c r="P38" s="141">
        <v>2846</v>
      </c>
    </row>
    <row r="39" spans="1:16" ht="12.75">
      <c r="A39" s="141">
        <v>10</v>
      </c>
      <c r="B39" s="141">
        <v>1999</v>
      </c>
      <c r="C39" s="141" t="s">
        <v>559</v>
      </c>
      <c r="D39" s="141">
        <v>85189</v>
      </c>
      <c r="E39" s="141">
        <v>285057</v>
      </c>
      <c r="F39" s="141">
        <v>108142</v>
      </c>
      <c r="G39" s="141">
        <v>82048</v>
      </c>
      <c r="H39" s="141">
        <v>26094</v>
      </c>
      <c r="I39" s="141">
        <v>0</v>
      </c>
      <c r="J39" s="141">
        <v>0</v>
      </c>
      <c r="K39" s="141">
        <v>0</v>
      </c>
      <c r="L39" s="141">
        <v>0</v>
      </c>
      <c r="M39" s="141">
        <v>0</v>
      </c>
      <c r="N39" s="141">
        <v>0</v>
      </c>
      <c r="O39" s="141">
        <v>0</v>
      </c>
      <c r="P39" s="141">
        <v>26094</v>
      </c>
    </row>
    <row r="40" spans="1:16" ht="12.75">
      <c r="A40" s="141">
        <v>10</v>
      </c>
      <c r="B40" s="141">
        <v>1999</v>
      </c>
      <c r="C40" s="141" t="s">
        <v>560</v>
      </c>
      <c r="D40" s="141">
        <v>2367</v>
      </c>
      <c r="E40" s="141">
        <v>486780</v>
      </c>
      <c r="F40" s="141">
        <v>206680</v>
      </c>
      <c r="G40" s="141">
        <v>327116</v>
      </c>
      <c r="H40" s="141">
        <v>-120436</v>
      </c>
      <c r="I40" s="141">
        <v>0</v>
      </c>
      <c r="J40" s="141">
        <v>0</v>
      </c>
      <c r="K40" s="141">
        <v>0</v>
      </c>
      <c r="L40" s="141">
        <v>0</v>
      </c>
      <c r="M40" s="141">
        <v>0</v>
      </c>
      <c r="N40" s="141">
        <v>0</v>
      </c>
      <c r="O40" s="141">
        <v>0</v>
      </c>
      <c r="P40" s="141">
        <v>-120436</v>
      </c>
    </row>
    <row r="41" spans="1:16" ht="12.75">
      <c r="A41" s="141">
        <v>10</v>
      </c>
      <c r="B41" s="141">
        <v>1999</v>
      </c>
      <c r="C41" s="141" t="s">
        <v>561</v>
      </c>
      <c r="D41" s="141">
        <v>0</v>
      </c>
      <c r="E41" s="141">
        <v>0</v>
      </c>
      <c r="F41" s="141">
        <v>0</v>
      </c>
      <c r="G41" s="141">
        <v>0</v>
      </c>
      <c r="H41" s="141">
        <v>0</v>
      </c>
      <c r="I41" s="141">
        <v>0</v>
      </c>
      <c r="J41" s="141">
        <v>0</v>
      </c>
      <c r="K41" s="141">
        <v>0</v>
      </c>
      <c r="L41" s="141">
        <v>0</v>
      </c>
      <c r="M41" s="141">
        <v>0</v>
      </c>
      <c r="N41" s="141">
        <v>0</v>
      </c>
      <c r="O41" s="141">
        <v>0</v>
      </c>
      <c r="P41" s="141">
        <v>0</v>
      </c>
    </row>
    <row r="42" spans="1:16" ht="12.75">
      <c r="A42" s="141">
        <v>10</v>
      </c>
      <c r="B42" s="141">
        <v>1999</v>
      </c>
      <c r="C42" s="141" t="s">
        <v>562</v>
      </c>
      <c r="D42" s="141">
        <v>10254</v>
      </c>
      <c r="E42" s="141">
        <v>64509</v>
      </c>
      <c r="F42" s="141">
        <v>35914</v>
      </c>
      <c r="G42" s="141">
        <v>36162</v>
      </c>
      <c r="H42" s="141">
        <v>-248</v>
      </c>
      <c r="I42" s="141">
        <v>0</v>
      </c>
      <c r="J42" s="141">
        <v>0</v>
      </c>
      <c r="K42" s="141">
        <v>0</v>
      </c>
      <c r="L42" s="141">
        <v>0</v>
      </c>
      <c r="M42" s="141">
        <v>0</v>
      </c>
      <c r="N42" s="141">
        <v>0</v>
      </c>
      <c r="O42" s="141">
        <v>0</v>
      </c>
      <c r="P42" s="141">
        <v>-248</v>
      </c>
    </row>
    <row r="43" spans="1:16" ht="12.75">
      <c r="A43" s="141">
        <v>10</v>
      </c>
      <c r="B43" s="141">
        <v>1999</v>
      </c>
      <c r="C43" s="141" t="s">
        <v>563</v>
      </c>
      <c r="D43" s="141">
        <v>815995</v>
      </c>
      <c r="E43" s="141">
        <v>5824574</v>
      </c>
      <c r="F43" s="141">
        <v>2479497</v>
      </c>
      <c r="G43" s="141">
        <v>2553603</v>
      </c>
      <c r="H43" s="141">
        <v>-74106</v>
      </c>
      <c r="I43" s="141">
        <v>0</v>
      </c>
      <c r="J43" s="141">
        <v>0</v>
      </c>
      <c r="K43" s="141">
        <v>0</v>
      </c>
      <c r="L43" s="141">
        <v>0</v>
      </c>
      <c r="M43" s="141">
        <v>0</v>
      </c>
      <c r="N43" s="141">
        <v>0</v>
      </c>
      <c r="O43" s="141">
        <v>0</v>
      </c>
      <c r="P43" s="141">
        <v>-74106</v>
      </c>
    </row>
    <row r="44" spans="1:16" ht="12.75">
      <c r="A44" s="141">
        <v>10</v>
      </c>
      <c r="B44" s="141">
        <v>1999</v>
      </c>
      <c r="C44" s="141" t="s">
        <v>564</v>
      </c>
      <c r="D44" s="141">
        <v>7687</v>
      </c>
      <c r="E44" s="141">
        <v>139626</v>
      </c>
      <c r="F44" s="141">
        <v>16386</v>
      </c>
      <c r="G44" s="141">
        <v>76282</v>
      </c>
      <c r="H44" s="141">
        <v>-59896</v>
      </c>
      <c r="I44" s="141">
        <v>0</v>
      </c>
      <c r="J44" s="141">
        <v>0</v>
      </c>
      <c r="K44" s="141">
        <v>0</v>
      </c>
      <c r="L44" s="141">
        <v>0</v>
      </c>
      <c r="M44" s="141">
        <v>0</v>
      </c>
      <c r="N44" s="141">
        <v>0</v>
      </c>
      <c r="O44" s="141">
        <v>0</v>
      </c>
      <c r="P44" s="141">
        <v>-59896</v>
      </c>
    </row>
    <row r="45" spans="1:16" ht="12.75">
      <c r="A45" s="141">
        <v>10</v>
      </c>
      <c r="B45" s="141">
        <v>1999</v>
      </c>
      <c r="C45" s="141" t="s">
        <v>565</v>
      </c>
      <c r="D45" s="141">
        <v>298454</v>
      </c>
      <c r="E45" s="141">
        <v>4745359</v>
      </c>
      <c r="F45" s="141">
        <v>1725343</v>
      </c>
      <c r="G45" s="141">
        <v>1813543</v>
      </c>
      <c r="H45" s="141">
        <v>-88200</v>
      </c>
      <c r="I45" s="141">
        <v>0</v>
      </c>
      <c r="J45" s="141">
        <v>0</v>
      </c>
      <c r="K45" s="141">
        <v>0</v>
      </c>
      <c r="L45" s="141">
        <v>0</v>
      </c>
      <c r="M45" s="141">
        <v>0</v>
      </c>
      <c r="N45" s="141">
        <v>0</v>
      </c>
      <c r="O45" s="141">
        <v>0</v>
      </c>
      <c r="P45" s="141">
        <v>-88200</v>
      </c>
    </row>
    <row r="46" spans="1:16" ht="12.75">
      <c r="A46" s="141">
        <v>10</v>
      </c>
      <c r="B46" s="141">
        <v>1999</v>
      </c>
      <c r="C46" s="141" t="s">
        <v>566</v>
      </c>
      <c r="D46" s="141">
        <v>6738</v>
      </c>
      <c r="E46" s="141">
        <v>80992</v>
      </c>
      <c r="F46" s="141">
        <v>32807</v>
      </c>
      <c r="G46" s="141">
        <v>31142</v>
      </c>
      <c r="H46" s="141">
        <v>1665</v>
      </c>
      <c r="I46" s="141">
        <v>0</v>
      </c>
      <c r="J46" s="141">
        <v>0</v>
      </c>
      <c r="K46" s="141">
        <v>0</v>
      </c>
      <c r="L46" s="141">
        <v>0</v>
      </c>
      <c r="M46" s="141">
        <v>0</v>
      </c>
      <c r="N46" s="141">
        <v>0</v>
      </c>
      <c r="O46" s="141">
        <v>0</v>
      </c>
      <c r="P46" s="141">
        <v>1665</v>
      </c>
    </row>
    <row r="47" spans="1:16" ht="12.75">
      <c r="A47" s="141">
        <v>10</v>
      </c>
      <c r="B47" s="141">
        <v>1999</v>
      </c>
      <c r="C47" s="141" t="s">
        <v>567</v>
      </c>
      <c r="D47" s="141">
        <v>303987</v>
      </c>
      <c r="E47" s="141">
        <v>2482395</v>
      </c>
      <c r="F47" s="141">
        <v>721995</v>
      </c>
      <c r="G47" s="141">
        <v>715226</v>
      </c>
      <c r="H47" s="141">
        <v>6769</v>
      </c>
      <c r="I47" s="141">
        <v>0</v>
      </c>
      <c r="J47" s="141">
        <v>0</v>
      </c>
      <c r="K47" s="141">
        <v>0</v>
      </c>
      <c r="L47" s="141">
        <v>0</v>
      </c>
      <c r="M47" s="141">
        <v>0</v>
      </c>
      <c r="N47" s="141">
        <v>0</v>
      </c>
      <c r="O47" s="141">
        <v>0</v>
      </c>
      <c r="P47" s="141">
        <v>6769</v>
      </c>
    </row>
    <row r="48" spans="1:16" ht="12.75">
      <c r="A48" s="141">
        <v>10</v>
      </c>
      <c r="B48" s="141">
        <v>1999</v>
      </c>
      <c r="C48" s="141" t="s">
        <v>568</v>
      </c>
      <c r="D48" s="141">
        <v>679437</v>
      </c>
      <c r="E48" s="141">
        <v>10732710</v>
      </c>
      <c r="F48" s="141">
        <v>2831205</v>
      </c>
      <c r="G48" s="141">
        <v>2823418</v>
      </c>
      <c r="H48" s="141">
        <v>7787</v>
      </c>
      <c r="I48" s="141">
        <v>0</v>
      </c>
      <c r="J48" s="141">
        <v>0</v>
      </c>
      <c r="K48" s="141">
        <v>0</v>
      </c>
      <c r="L48" s="141">
        <v>0</v>
      </c>
      <c r="M48" s="141">
        <v>0</v>
      </c>
      <c r="N48" s="141">
        <v>0</v>
      </c>
      <c r="O48" s="141">
        <v>0</v>
      </c>
      <c r="P48" s="141">
        <v>7787</v>
      </c>
    </row>
    <row r="49" spans="1:16" ht="12.75">
      <c r="A49" s="141">
        <v>10</v>
      </c>
      <c r="B49" s="141">
        <v>1999</v>
      </c>
      <c r="C49" s="141" t="s">
        <v>569</v>
      </c>
      <c r="D49" s="141">
        <v>108635</v>
      </c>
      <c r="E49" s="141">
        <v>1523197</v>
      </c>
      <c r="F49" s="141">
        <v>350942</v>
      </c>
      <c r="G49" s="141">
        <v>357718</v>
      </c>
      <c r="H49" s="141">
        <v>-6776</v>
      </c>
      <c r="I49" s="141">
        <v>0</v>
      </c>
      <c r="J49" s="141">
        <v>0</v>
      </c>
      <c r="K49" s="141">
        <v>0</v>
      </c>
      <c r="L49" s="141">
        <v>0</v>
      </c>
      <c r="M49" s="141">
        <v>0</v>
      </c>
      <c r="N49" s="141">
        <v>0</v>
      </c>
      <c r="O49" s="141">
        <v>0</v>
      </c>
      <c r="P49" s="141">
        <v>-6776</v>
      </c>
    </row>
    <row r="50" spans="1:16" ht="12.75">
      <c r="A50" s="141">
        <v>10</v>
      </c>
      <c r="B50" s="141">
        <v>1999</v>
      </c>
      <c r="C50" s="141" t="s">
        <v>570</v>
      </c>
      <c r="D50" s="141">
        <v>7004</v>
      </c>
      <c r="E50" s="141">
        <v>87724</v>
      </c>
      <c r="F50" s="141">
        <v>46839</v>
      </c>
      <c r="G50" s="141">
        <v>42683</v>
      </c>
      <c r="H50" s="141">
        <v>4156</v>
      </c>
      <c r="I50" s="141">
        <v>0</v>
      </c>
      <c r="J50" s="141">
        <v>0</v>
      </c>
      <c r="K50" s="141">
        <v>0</v>
      </c>
      <c r="L50" s="141">
        <v>0</v>
      </c>
      <c r="M50" s="141">
        <v>0</v>
      </c>
      <c r="N50" s="141">
        <v>0</v>
      </c>
      <c r="O50" s="141">
        <v>0</v>
      </c>
      <c r="P50" s="141">
        <v>4156</v>
      </c>
    </row>
    <row r="51" spans="1:16" ht="12.75">
      <c r="A51" s="141">
        <v>10</v>
      </c>
      <c r="B51" s="141">
        <v>1999</v>
      </c>
      <c r="C51" s="141" t="s">
        <v>571</v>
      </c>
      <c r="D51" s="141">
        <v>415164</v>
      </c>
      <c r="E51" s="141">
        <v>2849868</v>
      </c>
      <c r="F51" s="141">
        <v>1082192</v>
      </c>
      <c r="G51" s="141">
        <v>1111479</v>
      </c>
      <c r="H51" s="141">
        <v>-29287</v>
      </c>
      <c r="I51" s="141">
        <v>0</v>
      </c>
      <c r="J51" s="141">
        <v>0</v>
      </c>
      <c r="K51" s="141">
        <v>0</v>
      </c>
      <c r="L51" s="141">
        <v>0</v>
      </c>
      <c r="M51" s="141">
        <v>0</v>
      </c>
      <c r="N51" s="141">
        <v>0</v>
      </c>
      <c r="O51" s="141">
        <v>0</v>
      </c>
      <c r="P51" s="141">
        <v>-29287</v>
      </c>
    </row>
    <row r="52" spans="1:16" ht="12.75">
      <c r="A52" s="141">
        <v>10</v>
      </c>
      <c r="B52" s="141">
        <v>1999</v>
      </c>
      <c r="C52" s="141" t="s">
        <v>572</v>
      </c>
      <c r="D52" s="141">
        <v>347</v>
      </c>
      <c r="E52" s="141">
        <v>6991</v>
      </c>
      <c r="F52" s="141">
        <v>2106</v>
      </c>
      <c r="G52" s="141">
        <v>2046</v>
      </c>
      <c r="H52" s="141">
        <v>60</v>
      </c>
      <c r="I52" s="141">
        <v>0</v>
      </c>
      <c r="J52" s="141">
        <v>0</v>
      </c>
      <c r="K52" s="141">
        <v>0</v>
      </c>
      <c r="L52" s="141">
        <v>0</v>
      </c>
      <c r="M52" s="141">
        <v>0</v>
      </c>
      <c r="N52" s="141">
        <v>0</v>
      </c>
      <c r="O52" s="141">
        <v>0</v>
      </c>
      <c r="P52" s="141">
        <v>60</v>
      </c>
    </row>
    <row r="53" spans="1:16" ht="12.75">
      <c r="A53" s="141">
        <v>10</v>
      </c>
      <c r="B53" s="141">
        <v>1999</v>
      </c>
      <c r="C53" s="141" t="s">
        <v>573</v>
      </c>
      <c r="D53" s="141">
        <v>50753</v>
      </c>
      <c r="E53" s="141">
        <v>739437</v>
      </c>
      <c r="F53" s="141">
        <v>223523</v>
      </c>
      <c r="G53" s="141">
        <v>219146</v>
      </c>
      <c r="H53" s="141">
        <v>4377</v>
      </c>
      <c r="I53" s="141">
        <v>0</v>
      </c>
      <c r="J53" s="141">
        <v>0</v>
      </c>
      <c r="K53" s="141">
        <v>0</v>
      </c>
      <c r="L53" s="141">
        <v>0</v>
      </c>
      <c r="M53" s="141">
        <v>0</v>
      </c>
      <c r="N53" s="141">
        <v>0</v>
      </c>
      <c r="O53" s="141">
        <v>0</v>
      </c>
      <c r="P53" s="141">
        <v>4377</v>
      </c>
    </row>
    <row r="54" spans="1:16" ht="12.75">
      <c r="A54" s="141">
        <v>10</v>
      </c>
      <c r="B54" s="141">
        <v>1999</v>
      </c>
      <c r="C54" s="141" t="s">
        <v>574</v>
      </c>
      <c r="D54" s="141">
        <v>26673</v>
      </c>
      <c r="E54" s="141">
        <v>177312</v>
      </c>
      <c r="F54" s="141">
        <v>34746</v>
      </c>
      <c r="G54" s="141">
        <v>35308</v>
      </c>
      <c r="H54" s="141">
        <v>-562</v>
      </c>
      <c r="I54" s="141">
        <v>0</v>
      </c>
      <c r="J54" s="141">
        <v>0</v>
      </c>
      <c r="K54" s="141">
        <v>0</v>
      </c>
      <c r="L54" s="141">
        <v>0</v>
      </c>
      <c r="M54" s="141">
        <v>0</v>
      </c>
      <c r="N54" s="141">
        <v>0</v>
      </c>
      <c r="O54" s="141">
        <v>0</v>
      </c>
      <c r="P54" s="141">
        <v>-562</v>
      </c>
    </row>
    <row r="55" spans="1:16" ht="12.75">
      <c r="A55" s="141">
        <v>10</v>
      </c>
      <c r="B55" s="141">
        <v>1999</v>
      </c>
      <c r="C55" s="141" t="s">
        <v>575</v>
      </c>
      <c r="D55" s="141">
        <v>34898</v>
      </c>
      <c r="E55" s="141">
        <v>197696</v>
      </c>
      <c r="F55" s="141">
        <v>77073</v>
      </c>
      <c r="G55" s="141">
        <v>71121</v>
      </c>
      <c r="H55" s="141">
        <v>5952</v>
      </c>
      <c r="I55" s="141">
        <v>0</v>
      </c>
      <c r="J55" s="141">
        <v>0</v>
      </c>
      <c r="K55" s="141">
        <v>0</v>
      </c>
      <c r="L55" s="141">
        <v>0</v>
      </c>
      <c r="M55" s="141">
        <v>0</v>
      </c>
      <c r="N55" s="141">
        <v>0</v>
      </c>
      <c r="O55" s="141">
        <v>0</v>
      </c>
      <c r="P55" s="141">
        <v>5952</v>
      </c>
    </row>
    <row r="56" spans="1:16" ht="12.75">
      <c r="A56" s="141">
        <v>10</v>
      </c>
      <c r="B56" s="141">
        <v>1999</v>
      </c>
      <c r="C56" s="141" t="s">
        <v>576</v>
      </c>
      <c r="D56" s="141">
        <v>4170</v>
      </c>
      <c r="E56" s="141">
        <v>29341</v>
      </c>
      <c r="F56" s="141">
        <v>7853</v>
      </c>
      <c r="G56" s="141">
        <v>7100</v>
      </c>
      <c r="H56" s="141">
        <v>753</v>
      </c>
      <c r="I56" s="141">
        <v>0</v>
      </c>
      <c r="J56" s="141">
        <v>0</v>
      </c>
      <c r="K56" s="141">
        <v>0</v>
      </c>
      <c r="L56" s="141">
        <v>0</v>
      </c>
      <c r="M56" s="141">
        <v>0</v>
      </c>
      <c r="N56" s="141">
        <v>0</v>
      </c>
      <c r="O56" s="141">
        <v>0</v>
      </c>
      <c r="P56" s="141">
        <v>753</v>
      </c>
    </row>
    <row r="57" spans="1:16" ht="12.75">
      <c r="A57" s="141">
        <v>10</v>
      </c>
      <c r="B57" s="141">
        <v>1999</v>
      </c>
      <c r="C57" s="141" t="s">
        <v>577</v>
      </c>
      <c r="D57" s="141">
        <v>126277</v>
      </c>
      <c r="E57" s="141">
        <v>900753</v>
      </c>
      <c r="F57" s="141">
        <v>440949</v>
      </c>
      <c r="G57" s="141">
        <v>442999</v>
      </c>
      <c r="H57" s="141">
        <v>-2050</v>
      </c>
      <c r="I57" s="141">
        <v>0</v>
      </c>
      <c r="J57" s="141">
        <v>0</v>
      </c>
      <c r="K57" s="141">
        <v>0</v>
      </c>
      <c r="L57" s="141">
        <v>0</v>
      </c>
      <c r="M57" s="141">
        <v>0</v>
      </c>
      <c r="N57" s="141">
        <v>0</v>
      </c>
      <c r="O57" s="141">
        <v>0</v>
      </c>
      <c r="P57" s="141">
        <v>-2050</v>
      </c>
    </row>
    <row r="58" spans="1:16" ht="12.75">
      <c r="A58" s="141">
        <v>10</v>
      </c>
      <c r="B58" s="141">
        <v>1999</v>
      </c>
      <c r="C58" s="141" t="s">
        <v>578</v>
      </c>
      <c r="D58" s="141">
        <v>5735</v>
      </c>
      <c r="E58" s="141">
        <v>49696</v>
      </c>
      <c r="F58" s="141">
        <v>21329</v>
      </c>
      <c r="G58" s="141">
        <v>17717</v>
      </c>
      <c r="H58" s="141">
        <v>3612</v>
      </c>
      <c r="I58" s="141">
        <v>0</v>
      </c>
      <c r="J58" s="141">
        <v>0</v>
      </c>
      <c r="K58" s="141">
        <v>0</v>
      </c>
      <c r="L58" s="141">
        <v>0</v>
      </c>
      <c r="M58" s="141">
        <v>0</v>
      </c>
      <c r="N58" s="141">
        <v>0</v>
      </c>
      <c r="O58" s="141">
        <v>0</v>
      </c>
      <c r="P58" s="141">
        <v>3612</v>
      </c>
    </row>
    <row r="59" spans="1:16" ht="12.75">
      <c r="A59" s="141">
        <v>10</v>
      </c>
      <c r="B59" s="141">
        <v>1999</v>
      </c>
      <c r="C59" s="141" t="s">
        <v>579</v>
      </c>
      <c r="D59" s="141">
        <v>58981</v>
      </c>
      <c r="E59" s="141">
        <v>1477717</v>
      </c>
      <c r="F59" s="141">
        <v>780696</v>
      </c>
      <c r="G59" s="141">
        <v>760697</v>
      </c>
      <c r="H59" s="141">
        <v>19999</v>
      </c>
      <c r="I59" s="141">
        <v>0</v>
      </c>
      <c r="J59" s="141">
        <v>0</v>
      </c>
      <c r="K59" s="141">
        <v>0</v>
      </c>
      <c r="L59" s="141">
        <v>0</v>
      </c>
      <c r="M59" s="141">
        <v>0</v>
      </c>
      <c r="N59" s="141">
        <v>0</v>
      </c>
      <c r="O59" s="141">
        <v>0</v>
      </c>
      <c r="P59" s="141">
        <v>19999</v>
      </c>
    </row>
    <row r="60" spans="1:16" ht="12.75">
      <c r="A60" s="141">
        <v>10</v>
      </c>
      <c r="B60" s="141">
        <v>1999</v>
      </c>
      <c r="C60" s="141" t="s">
        <v>580</v>
      </c>
      <c r="D60" s="141">
        <v>906964</v>
      </c>
      <c r="E60" s="141">
        <v>7940077</v>
      </c>
      <c r="F60" s="141">
        <v>2186933</v>
      </c>
      <c r="G60" s="141">
        <v>2204963</v>
      </c>
      <c r="H60" s="141">
        <v>-18030</v>
      </c>
      <c r="I60" s="141">
        <v>0</v>
      </c>
      <c r="J60" s="141">
        <v>0</v>
      </c>
      <c r="K60" s="141">
        <v>0</v>
      </c>
      <c r="L60" s="141">
        <v>0</v>
      </c>
      <c r="M60" s="141">
        <v>0</v>
      </c>
      <c r="N60" s="141">
        <v>0</v>
      </c>
      <c r="O60" s="141">
        <v>0</v>
      </c>
      <c r="P60" s="141">
        <v>-18030</v>
      </c>
    </row>
    <row r="61" spans="1:16" ht="12.75">
      <c r="A61" s="141">
        <v>10</v>
      </c>
      <c r="B61" s="141">
        <v>1999</v>
      </c>
      <c r="C61" s="141" t="s">
        <v>581</v>
      </c>
      <c r="D61" s="141">
        <v>10156</v>
      </c>
      <c r="E61" s="141">
        <v>76793</v>
      </c>
      <c r="F61" s="141">
        <v>21851</v>
      </c>
      <c r="G61" s="141">
        <v>19515</v>
      </c>
      <c r="H61" s="141">
        <v>2336</v>
      </c>
      <c r="I61" s="141">
        <v>0</v>
      </c>
      <c r="J61" s="141">
        <v>0</v>
      </c>
      <c r="K61" s="141">
        <v>0</v>
      </c>
      <c r="L61" s="141">
        <v>0</v>
      </c>
      <c r="M61" s="141">
        <v>0</v>
      </c>
      <c r="N61" s="141">
        <v>0</v>
      </c>
      <c r="O61" s="141">
        <v>0</v>
      </c>
      <c r="P61" s="141">
        <v>2336</v>
      </c>
    </row>
    <row r="62" spans="1:16" ht="12.75">
      <c r="A62" s="141">
        <v>10</v>
      </c>
      <c r="B62" s="141">
        <v>1999</v>
      </c>
      <c r="C62" s="141" t="s">
        <v>582</v>
      </c>
      <c r="D62" s="141">
        <v>6533</v>
      </c>
      <c r="E62" s="141">
        <v>126358</v>
      </c>
      <c r="F62" s="141">
        <v>30885</v>
      </c>
      <c r="G62" s="141">
        <v>32623</v>
      </c>
      <c r="H62" s="141">
        <v>-1738</v>
      </c>
      <c r="I62" s="141">
        <v>0</v>
      </c>
      <c r="J62" s="141">
        <v>0</v>
      </c>
      <c r="K62" s="141">
        <v>0</v>
      </c>
      <c r="L62" s="141">
        <v>0</v>
      </c>
      <c r="M62" s="141">
        <v>0</v>
      </c>
      <c r="N62" s="141">
        <v>0</v>
      </c>
      <c r="O62" s="141">
        <v>0</v>
      </c>
      <c r="P62" s="141">
        <v>-1738</v>
      </c>
    </row>
    <row r="63" spans="1:16" ht="12.75">
      <c r="A63" s="141">
        <v>10</v>
      </c>
      <c r="B63" s="141">
        <v>1999</v>
      </c>
      <c r="C63" s="141" t="s">
        <v>583</v>
      </c>
      <c r="D63" s="141">
        <v>31760</v>
      </c>
      <c r="E63" s="141">
        <v>248828</v>
      </c>
      <c r="F63" s="141">
        <v>83707</v>
      </c>
      <c r="G63" s="141">
        <v>84106</v>
      </c>
      <c r="H63" s="141">
        <v>-399</v>
      </c>
      <c r="I63" s="141">
        <v>0</v>
      </c>
      <c r="J63" s="141">
        <v>0</v>
      </c>
      <c r="K63" s="141">
        <v>0</v>
      </c>
      <c r="L63" s="141">
        <v>0</v>
      </c>
      <c r="M63" s="141">
        <v>0</v>
      </c>
      <c r="N63" s="141">
        <v>0</v>
      </c>
      <c r="O63" s="141">
        <v>0</v>
      </c>
      <c r="P63" s="141">
        <v>-399</v>
      </c>
    </row>
    <row r="64" spans="1:16" ht="12.75">
      <c r="A64" s="141">
        <v>10</v>
      </c>
      <c r="B64" s="141">
        <v>1999</v>
      </c>
      <c r="C64" s="141" t="s">
        <v>584</v>
      </c>
      <c r="D64" s="141">
        <v>492171</v>
      </c>
      <c r="E64" s="141">
        <v>4921737</v>
      </c>
      <c r="F64" s="141">
        <v>2428548</v>
      </c>
      <c r="G64" s="141">
        <v>2403838</v>
      </c>
      <c r="H64" s="141">
        <v>24710</v>
      </c>
      <c r="I64" s="141">
        <v>0</v>
      </c>
      <c r="J64" s="141">
        <v>0</v>
      </c>
      <c r="K64" s="141">
        <v>0</v>
      </c>
      <c r="L64" s="141">
        <v>0</v>
      </c>
      <c r="M64" s="141">
        <v>0</v>
      </c>
      <c r="N64" s="141">
        <v>0</v>
      </c>
      <c r="O64" s="141">
        <v>0</v>
      </c>
      <c r="P64" s="141">
        <v>24710</v>
      </c>
    </row>
    <row r="65" spans="1:16" ht="12.75">
      <c r="A65" s="141">
        <v>10</v>
      </c>
      <c r="B65" s="141">
        <v>1999</v>
      </c>
      <c r="C65" s="141" t="s">
        <v>585</v>
      </c>
      <c r="D65" s="141">
        <v>14573</v>
      </c>
      <c r="E65" s="141">
        <v>39879</v>
      </c>
      <c r="F65" s="141">
        <v>6956</v>
      </c>
      <c r="G65" s="141">
        <v>7885</v>
      </c>
      <c r="H65" s="141">
        <v>-929</v>
      </c>
      <c r="I65" s="141">
        <v>0</v>
      </c>
      <c r="J65" s="141">
        <v>0</v>
      </c>
      <c r="K65" s="141">
        <v>0</v>
      </c>
      <c r="L65" s="141">
        <v>0</v>
      </c>
      <c r="M65" s="141">
        <v>0</v>
      </c>
      <c r="N65" s="141">
        <v>0</v>
      </c>
      <c r="O65" s="141">
        <v>0</v>
      </c>
      <c r="P65" s="141">
        <v>-929</v>
      </c>
    </row>
    <row r="66" spans="1:16" ht="12.75">
      <c r="A66" s="141">
        <v>10</v>
      </c>
      <c r="B66" s="141">
        <v>1999</v>
      </c>
      <c r="C66" s="141" t="s">
        <v>586</v>
      </c>
      <c r="D66" s="141">
        <v>13331</v>
      </c>
      <c r="E66" s="141">
        <v>88624</v>
      </c>
      <c r="F66" s="141">
        <v>42254</v>
      </c>
      <c r="G66" s="141">
        <v>39809</v>
      </c>
      <c r="H66" s="141">
        <v>2445</v>
      </c>
      <c r="I66" s="141">
        <v>0</v>
      </c>
      <c r="J66" s="141">
        <v>0</v>
      </c>
      <c r="K66" s="141">
        <v>0</v>
      </c>
      <c r="L66" s="141">
        <v>0</v>
      </c>
      <c r="M66" s="141">
        <v>0</v>
      </c>
      <c r="N66" s="141">
        <v>0</v>
      </c>
      <c r="O66" s="141">
        <v>0</v>
      </c>
      <c r="P66" s="141">
        <v>2445</v>
      </c>
    </row>
    <row r="67" spans="1:16" ht="12.75">
      <c r="A67" s="141">
        <v>10</v>
      </c>
      <c r="B67" s="141">
        <v>1999</v>
      </c>
      <c r="C67" s="141" t="s">
        <v>587</v>
      </c>
      <c r="D67" s="141">
        <v>7024</v>
      </c>
      <c r="E67" s="141">
        <v>23968</v>
      </c>
      <c r="F67" s="141">
        <v>8675</v>
      </c>
      <c r="G67" s="141">
        <v>9673</v>
      </c>
      <c r="H67" s="141">
        <v>-998</v>
      </c>
      <c r="I67" s="141">
        <v>0</v>
      </c>
      <c r="J67" s="141">
        <v>0</v>
      </c>
      <c r="K67" s="141">
        <v>0</v>
      </c>
      <c r="L67" s="141">
        <v>0</v>
      </c>
      <c r="M67" s="141">
        <v>0</v>
      </c>
      <c r="N67" s="141">
        <v>0</v>
      </c>
      <c r="O67" s="141">
        <v>0</v>
      </c>
      <c r="P67" s="141">
        <v>-998</v>
      </c>
    </row>
    <row r="68" spans="1:16" ht="12.75">
      <c r="A68" s="141">
        <v>10</v>
      </c>
      <c r="B68" s="141">
        <v>1999</v>
      </c>
      <c r="C68" s="141" t="s">
        <v>588</v>
      </c>
      <c r="D68" s="141">
        <v>25740</v>
      </c>
      <c r="E68" s="141">
        <v>331972</v>
      </c>
      <c r="F68" s="141">
        <v>201038</v>
      </c>
      <c r="G68" s="141">
        <v>203513</v>
      </c>
      <c r="H68" s="141">
        <v>-2475</v>
      </c>
      <c r="I68" s="141">
        <v>0</v>
      </c>
      <c r="J68" s="141">
        <v>0</v>
      </c>
      <c r="K68" s="141">
        <v>0</v>
      </c>
      <c r="L68" s="141">
        <v>0</v>
      </c>
      <c r="M68" s="141">
        <v>0</v>
      </c>
      <c r="N68" s="141">
        <v>0</v>
      </c>
      <c r="O68" s="141">
        <v>0</v>
      </c>
      <c r="P68" s="141">
        <v>-2475</v>
      </c>
    </row>
    <row r="69" spans="1:16" ht="12.75">
      <c r="A69" s="141">
        <v>10</v>
      </c>
      <c r="B69" s="141">
        <v>1999</v>
      </c>
      <c r="C69" s="141" t="s">
        <v>589</v>
      </c>
      <c r="D69" s="141">
        <v>180886</v>
      </c>
      <c r="E69" s="141">
        <v>1078846</v>
      </c>
      <c r="F69" s="141">
        <v>526709</v>
      </c>
      <c r="G69" s="141">
        <v>522290</v>
      </c>
      <c r="H69" s="141">
        <v>4419</v>
      </c>
      <c r="I69" s="141">
        <v>0</v>
      </c>
      <c r="J69" s="141">
        <v>0</v>
      </c>
      <c r="K69" s="141">
        <v>0</v>
      </c>
      <c r="L69" s="141">
        <v>0</v>
      </c>
      <c r="M69" s="141">
        <v>0</v>
      </c>
      <c r="N69" s="141">
        <v>0</v>
      </c>
      <c r="O69" s="141">
        <v>0</v>
      </c>
      <c r="P69" s="141">
        <v>4419</v>
      </c>
    </row>
    <row r="70" spans="1:16" ht="12.75">
      <c r="A70" s="141">
        <v>10</v>
      </c>
      <c r="B70" s="141">
        <v>1999</v>
      </c>
      <c r="C70" s="141" t="s">
        <v>590</v>
      </c>
      <c r="D70" s="141">
        <v>2112</v>
      </c>
      <c r="E70" s="141">
        <v>18633</v>
      </c>
      <c r="F70" s="141">
        <v>10532</v>
      </c>
      <c r="G70" s="141">
        <v>20523</v>
      </c>
      <c r="H70" s="141">
        <v>-9991</v>
      </c>
      <c r="I70" s="141">
        <v>0</v>
      </c>
      <c r="J70" s="141">
        <v>0</v>
      </c>
      <c r="K70" s="141">
        <v>0</v>
      </c>
      <c r="L70" s="141">
        <v>0</v>
      </c>
      <c r="M70" s="141">
        <v>0</v>
      </c>
      <c r="N70" s="141">
        <v>0</v>
      </c>
      <c r="O70" s="141">
        <v>0</v>
      </c>
      <c r="P70" s="141">
        <v>-9991</v>
      </c>
    </row>
    <row r="71" spans="1:16" ht="12.75">
      <c r="A71" s="141">
        <v>10</v>
      </c>
      <c r="B71" s="141">
        <v>1999</v>
      </c>
      <c r="C71" s="141" t="s">
        <v>591</v>
      </c>
      <c r="D71" s="141">
        <v>39182</v>
      </c>
      <c r="E71" s="141">
        <v>274533</v>
      </c>
      <c r="F71" s="141">
        <v>131794</v>
      </c>
      <c r="G71" s="141">
        <v>129596</v>
      </c>
      <c r="H71" s="141">
        <v>2198</v>
      </c>
      <c r="I71" s="141">
        <v>0</v>
      </c>
      <c r="J71" s="141">
        <v>0</v>
      </c>
      <c r="K71" s="141">
        <v>0</v>
      </c>
      <c r="L71" s="141">
        <v>0</v>
      </c>
      <c r="M71" s="141">
        <v>0</v>
      </c>
      <c r="N71" s="141">
        <v>0</v>
      </c>
      <c r="O71" s="141">
        <v>0</v>
      </c>
      <c r="P71" s="141">
        <v>2198</v>
      </c>
    </row>
    <row r="72" spans="1:16" ht="12.75">
      <c r="A72" s="141">
        <v>10</v>
      </c>
      <c r="B72" s="141">
        <v>1999</v>
      </c>
      <c r="C72" s="141" t="s">
        <v>592</v>
      </c>
      <c r="D72" s="141">
        <v>104073</v>
      </c>
      <c r="E72" s="141">
        <v>493245</v>
      </c>
      <c r="F72" s="141">
        <v>237518</v>
      </c>
      <c r="G72" s="141">
        <v>238467</v>
      </c>
      <c r="H72" s="141">
        <v>-949</v>
      </c>
      <c r="I72" s="141">
        <v>0</v>
      </c>
      <c r="J72" s="141">
        <v>0</v>
      </c>
      <c r="K72" s="141">
        <v>0</v>
      </c>
      <c r="L72" s="141">
        <v>0</v>
      </c>
      <c r="M72" s="141">
        <v>0</v>
      </c>
      <c r="N72" s="141">
        <v>0</v>
      </c>
      <c r="O72" s="141">
        <v>0</v>
      </c>
      <c r="P72" s="141">
        <v>-949</v>
      </c>
    </row>
    <row r="73" spans="1:16" ht="12.75">
      <c r="A73" s="141">
        <v>10</v>
      </c>
      <c r="B73" s="141">
        <v>1999</v>
      </c>
      <c r="C73" s="141" t="s">
        <v>593</v>
      </c>
      <c r="D73" s="141">
        <v>609549</v>
      </c>
      <c r="E73" s="141">
        <v>3878307</v>
      </c>
      <c r="F73" s="141">
        <v>921067</v>
      </c>
      <c r="G73" s="141">
        <v>818314</v>
      </c>
      <c r="H73" s="141">
        <v>102753</v>
      </c>
      <c r="I73" s="141">
        <v>0</v>
      </c>
      <c r="J73" s="141">
        <v>0</v>
      </c>
      <c r="K73" s="141">
        <v>0</v>
      </c>
      <c r="L73" s="141">
        <v>0</v>
      </c>
      <c r="M73" s="141">
        <v>0</v>
      </c>
      <c r="N73" s="141">
        <v>0</v>
      </c>
      <c r="O73" s="141">
        <v>0</v>
      </c>
      <c r="P73" s="141">
        <v>102753</v>
      </c>
    </row>
    <row r="74" spans="1:16" ht="12.75">
      <c r="A74" s="141">
        <v>10</v>
      </c>
      <c r="B74" s="141">
        <v>1999</v>
      </c>
      <c r="C74" s="141" t="s">
        <v>594</v>
      </c>
      <c r="D74" s="141">
        <v>78935</v>
      </c>
      <c r="E74" s="141">
        <v>772513</v>
      </c>
      <c r="F74" s="141">
        <v>204456</v>
      </c>
      <c r="G74" s="141">
        <v>208698</v>
      </c>
      <c r="H74" s="141">
        <v>-4242</v>
      </c>
      <c r="I74" s="141">
        <v>0</v>
      </c>
      <c r="J74" s="141">
        <v>0</v>
      </c>
      <c r="K74" s="141">
        <v>0</v>
      </c>
      <c r="L74" s="141">
        <v>0</v>
      </c>
      <c r="M74" s="141">
        <v>0</v>
      </c>
      <c r="N74" s="141">
        <v>0</v>
      </c>
      <c r="O74" s="141">
        <v>0</v>
      </c>
      <c r="P74" s="141">
        <v>-4242</v>
      </c>
    </row>
    <row r="75" spans="1:16" ht="12.75">
      <c r="A75" s="141">
        <v>10</v>
      </c>
      <c r="B75" s="141">
        <v>1999</v>
      </c>
      <c r="C75" s="141" t="s">
        <v>595</v>
      </c>
      <c r="D75" s="141">
        <v>12817</v>
      </c>
      <c r="E75" s="141">
        <v>308910</v>
      </c>
      <c r="F75" s="141">
        <v>57354</v>
      </c>
      <c r="G75" s="141">
        <v>141140</v>
      </c>
      <c r="H75" s="141">
        <v>-83786</v>
      </c>
      <c r="I75" s="141">
        <v>0</v>
      </c>
      <c r="J75" s="141">
        <v>0</v>
      </c>
      <c r="K75" s="141">
        <v>0</v>
      </c>
      <c r="L75" s="141">
        <v>0</v>
      </c>
      <c r="M75" s="141">
        <v>0</v>
      </c>
      <c r="N75" s="141">
        <v>0</v>
      </c>
      <c r="O75" s="141">
        <v>0</v>
      </c>
      <c r="P75" s="141">
        <v>-83786</v>
      </c>
    </row>
    <row r="76" spans="1:16" ht="12.75">
      <c r="A76" s="141">
        <v>10</v>
      </c>
      <c r="B76" s="141">
        <v>1999</v>
      </c>
      <c r="C76" s="141" t="s">
        <v>596</v>
      </c>
      <c r="D76" s="141">
        <v>97444</v>
      </c>
      <c r="E76" s="141">
        <v>593880</v>
      </c>
      <c r="F76" s="141">
        <v>172929</v>
      </c>
      <c r="G76" s="141">
        <v>178683</v>
      </c>
      <c r="H76" s="141">
        <v>-5754</v>
      </c>
      <c r="I76" s="141">
        <v>0</v>
      </c>
      <c r="J76" s="141">
        <v>0</v>
      </c>
      <c r="K76" s="141">
        <v>0</v>
      </c>
      <c r="L76" s="141">
        <v>0</v>
      </c>
      <c r="M76" s="141">
        <v>0</v>
      </c>
      <c r="N76" s="141">
        <v>0</v>
      </c>
      <c r="O76" s="141">
        <v>0</v>
      </c>
      <c r="P76" s="141">
        <v>-5754</v>
      </c>
    </row>
    <row r="77" spans="1:16" ht="12.75">
      <c r="A77" s="141">
        <v>10</v>
      </c>
      <c r="B77" s="141">
        <v>1999</v>
      </c>
      <c r="C77" s="141" t="s">
        <v>597</v>
      </c>
      <c r="D77" s="141">
        <v>21894</v>
      </c>
      <c r="E77" s="141">
        <v>253405</v>
      </c>
      <c r="F77" s="141">
        <v>147893</v>
      </c>
      <c r="G77" s="141">
        <v>141869</v>
      </c>
      <c r="H77" s="141">
        <v>6024</v>
      </c>
      <c r="I77" s="141">
        <v>0</v>
      </c>
      <c r="J77" s="141">
        <v>0</v>
      </c>
      <c r="K77" s="141">
        <v>0</v>
      </c>
      <c r="L77" s="141">
        <v>0</v>
      </c>
      <c r="M77" s="141">
        <v>0</v>
      </c>
      <c r="N77" s="141">
        <v>0</v>
      </c>
      <c r="O77" s="141">
        <v>0</v>
      </c>
      <c r="P77" s="141">
        <v>6024</v>
      </c>
    </row>
    <row r="78" spans="1:16" ht="12.75">
      <c r="A78" s="141">
        <v>10</v>
      </c>
      <c r="B78" s="141">
        <v>1999</v>
      </c>
      <c r="C78" s="141" t="s">
        <v>500</v>
      </c>
      <c r="D78" s="141">
        <v>358512</v>
      </c>
      <c r="E78" s="141">
        <v>2601128</v>
      </c>
      <c r="F78" s="141">
        <v>566407</v>
      </c>
      <c r="G78" s="141">
        <v>553649</v>
      </c>
      <c r="H78" s="141">
        <v>12758</v>
      </c>
      <c r="I78" s="141">
        <v>0</v>
      </c>
      <c r="J78" s="141">
        <v>0</v>
      </c>
      <c r="K78" s="141">
        <v>0</v>
      </c>
      <c r="L78" s="141">
        <v>0</v>
      </c>
      <c r="M78" s="141">
        <v>0</v>
      </c>
      <c r="N78" s="141">
        <v>0</v>
      </c>
      <c r="O78" s="141">
        <v>0</v>
      </c>
      <c r="P78" s="141">
        <v>12758</v>
      </c>
    </row>
    <row r="79" spans="1:16" ht="12.75">
      <c r="A79" s="141">
        <v>10</v>
      </c>
      <c r="B79" s="141">
        <v>1999</v>
      </c>
      <c r="C79" s="141" t="s">
        <v>501</v>
      </c>
      <c r="D79" s="141">
        <v>104518</v>
      </c>
      <c r="E79" s="141">
        <v>718004</v>
      </c>
      <c r="F79" s="141">
        <v>160482</v>
      </c>
      <c r="G79" s="141">
        <v>149658</v>
      </c>
      <c r="H79" s="141">
        <v>10824</v>
      </c>
      <c r="I79" s="141">
        <v>0</v>
      </c>
      <c r="J79" s="141">
        <v>0</v>
      </c>
      <c r="K79" s="141">
        <v>0</v>
      </c>
      <c r="L79" s="141">
        <v>0</v>
      </c>
      <c r="M79" s="141">
        <v>0</v>
      </c>
      <c r="N79" s="141">
        <v>0</v>
      </c>
      <c r="O79" s="141">
        <v>0</v>
      </c>
      <c r="P79" s="141">
        <v>10824</v>
      </c>
    </row>
    <row r="80" spans="1:16" ht="12.75">
      <c r="A80" s="141">
        <v>10</v>
      </c>
      <c r="B80" s="141">
        <v>1999</v>
      </c>
      <c r="C80" s="141" t="s">
        <v>502</v>
      </c>
      <c r="D80" s="141">
        <v>0</v>
      </c>
      <c r="E80" s="141">
        <v>0</v>
      </c>
      <c r="F80" s="141">
        <v>0</v>
      </c>
      <c r="G80" s="141">
        <v>0</v>
      </c>
      <c r="H80" s="141">
        <v>0</v>
      </c>
      <c r="I80" s="141">
        <v>0</v>
      </c>
      <c r="J80" s="141">
        <v>0</v>
      </c>
      <c r="K80" s="141">
        <v>0</v>
      </c>
      <c r="L80" s="141">
        <v>0</v>
      </c>
      <c r="M80" s="141">
        <v>0</v>
      </c>
      <c r="N80" s="141">
        <v>0</v>
      </c>
      <c r="O80" s="141">
        <v>0</v>
      </c>
      <c r="P80" s="141">
        <v>0</v>
      </c>
    </row>
    <row r="81" spans="1:16" ht="12.75">
      <c r="A81" s="141">
        <v>10</v>
      </c>
      <c r="B81" s="141">
        <v>1999</v>
      </c>
      <c r="C81" s="141" t="s">
        <v>503</v>
      </c>
      <c r="D81" s="141">
        <v>38785</v>
      </c>
      <c r="E81" s="141">
        <v>281750</v>
      </c>
      <c r="F81" s="141">
        <v>144631</v>
      </c>
      <c r="G81" s="141">
        <v>134655</v>
      </c>
      <c r="H81" s="141">
        <v>9976</v>
      </c>
      <c r="I81" s="141">
        <v>0</v>
      </c>
      <c r="J81" s="141">
        <v>0</v>
      </c>
      <c r="K81" s="141">
        <v>0</v>
      </c>
      <c r="L81" s="141">
        <v>0</v>
      </c>
      <c r="M81" s="141">
        <v>0</v>
      </c>
      <c r="N81" s="141">
        <v>0</v>
      </c>
      <c r="O81" s="141">
        <v>0</v>
      </c>
      <c r="P81" s="141">
        <v>9976</v>
      </c>
    </row>
    <row r="82" spans="1:16" ht="12.75">
      <c r="A82" s="141">
        <v>10</v>
      </c>
      <c r="B82" s="141">
        <v>1999</v>
      </c>
      <c r="C82" s="141" t="s">
        <v>504</v>
      </c>
      <c r="D82" s="141">
        <v>109209</v>
      </c>
      <c r="E82" s="141">
        <v>456982</v>
      </c>
      <c r="F82" s="141">
        <v>160313</v>
      </c>
      <c r="G82" s="141">
        <v>143017</v>
      </c>
      <c r="H82" s="141">
        <v>17296</v>
      </c>
      <c r="I82" s="141">
        <v>0</v>
      </c>
      <c r="J82" s="141">
        <v>0</v>
      </c>
      <c r="K82" s="141">
        <v>0</v>
      </c>
      <c r="L82" s="141">
        <v>0</v>
      </c>
      <c r="M82" s="141">
        <v>0</v>
      </c>
      <c r="N82" s="141">
        <v>0</v>
      </c>
      <c r="O82" s="141">
        <v>0</v>
      </c>
      <c r="P82" s="141">
        <v>17296</v>
      </c>
    </row>
    <row r="83" spans="1:16" ht="12.75">
      <c r="A83" s="141">
        <v>10</v>
      </c>
      <c r="B83" s="141">
        <v>1999</v>
      </c>
      <c r="C83" s="141" t="s">
        <v>505</v>
      </c>
      <c r="D83" s="141">
        <v>7740</v>
      </c>
      <c r="E83" s="141">
        <v>72040</v>
      </c>
      <c r="F83" s="141">
        <v>16090</v>
      </c>
      <c r="G83" s="141">
        <v>15925</v>
      </c>
      <c r="H83" s="141">
        <v>165</v>
      </c>
      <c r="I83" s="141">
        <v>0</v>
      </c>
      <c r="J83" s="141">
        <v>0</v>
      </c>
      <c r="K83" s="141">
        <v>0</v>
      </c>
      <c r="L83" s="141">
        <v>0</v>
      </c>
      <c r="M83" s="141">
        <v>0</v>
      </c>
      <c r="N83" s="141">
        <v>0</v>
      </c>
      <c r="O83" s="141">
        <v>0</v>
      </c>
      <c r="P83" s="141">
        <v>165</v>
      </c>
    </row>
    <row r="84" spans="1:16" ht="12.75">
      <c r="A84" s="141">
        <v>12</v>
      </c>
      <c r="B84" s="141">
        <v>1999</v>
      </c>
      <c r="C84" s="141" t="s">
        <v>506</v>
      </c>
      <c r="D84" s="141">
        <v>6672884</v>
      </c>
      <c r="E84" s="141">
        <v>62892090</v>
      </c>
      <c r="F84" s="141">
        <v>20968127</v>
      </c>
      <c r="G84" s="141">
        <v>21182621</v>
      </c>
      <c r="H84" s="141">
        <v>-214494</v>
      </c>
      <c r="I84" s="141">
        <v>0</v>
      </c>
      <c r="J84" s="141">
        <v>0</v>
      </c>
      <c r="K84" s="141">
        <v>0</v>
      </c>
      <c r="L84" s="141">
        <v>0</v>
      </c>
      <c r="M84" s="141">
        <v>0</v>
      </c>
      <c r="N84" s="141">
        <v>0</v>
      </c>
      <c r="O84" s="141">
        <v>0</v>
      </c>
      <c r="P84" s="141">
        <v>-214494</v>
      </c>
    </row>
    <row r="85" spans="1:16" ht="12.75">
      <c r="A85" s="141">
        <v>10</v>
      </c>
      <c r="B85" s="141">
        <v>1999</v>
      </c>
      <c r="C85" s="141" t="s">
        <v>507</v>
      </c>
      <c r="D85" s="141">
        <v>34830</v>
      </c>
      <c r="E85" s="141">
        <v>231505</v>
      </c>
      <c r="F85" s="141">
        <v>83105</v>
      </c>
      <c r="G85" s="141">
        <v>90197</v>
      </c>
      <c r="H85" s="141">
        <v>-7092</v>
      </c>
      <c r="I85" s="141">
        <v>0</v>
      </c>
      <c r="J85" s="141">
        <v>0</v>
      </c>
      <c r="K85" s="141">
        <v>0</v>
      </c>
      <c r="L85" s="141">
        <v>0</v>
      </c>
      <c r="M85" s="141">
        <v>0</v>
      </c>
      <c r="N85" s="141">
        <v>0</v>
      </c>
      <c r="O85" s="141">
        <v>0</v>
      </c>
      <c r="P85" s="141">
        <v>-7092</v>
      </c>
    </row>
    <row r="86" spans="1:16" ht="12.75">
      <c r="A86" s="141">
        <v>10</v>
      </c>
      <c r="B86" s="141">
        <v>1999</v>
      </c>
      <c r="C86" s="141" t="s">
        <v>508</v>
      </c>
      <c r="D86" s="141">
        <v>1624953</v>
      </c>
      <c r="E86" s="141">
        <v>9958881</v>
      </c>
      <c r="F86" s="141">
        <v>4737718</v>
      </c>
      <c r="G86" s="141">
        <v>4795551</v>
      </c>
      <c r="H86" s="141">
        <v>-57833</v>
      </c>
      <c r="I86" s="141">
        <v>0</v>
      </c>
      <c r="J86" s="141">
        <v>0</v>
      </c>
      <c r="K86" s="141">
        <v>0</v>
      </c>
      <c r="L86" s="141">
        <v>0</v>
      </c>
      <c r="M86" s="141">
        <v>0</v>
      </c>
      <c r="N86" s="141">
        <v>0</v>
      </c>
      <c r="O86" s="141">
        <v>0</v>
      </c>
      <c r="P86" s="141">
        <v>-57833</v>
      </c>
    </row>
    <row r="87" spans="1:16" ht="12.75">
      <c r="A87" s="141">
        <v>10</v>
      </c>
      <c r="B87" s="141">
        <v>1999</v>
      </c>
      <c r="C87" s="141" t="s">
        <v>509</v>
      </c>
      <c r="D87" s="141">
        <v>30777</v>
      </c>
      <c r="E87" s="141">
        <v>589291</v>
      </c>
      <c r="F87" s="141">
        <v>333894</v>
      </c>
      <c r="G87" s="141">
        <v>329908</v>
      </c>
      <c r="H87" s="141">
        <v>3986</v>
      </c>
      <c r="I87" s="141">
        <v>0</v>
      </c>
      <c r="J87" s="141">
        <v>0</v>
      </c>
      <c r="K87" s="141">
        <v>0</v>
      </c>
      <c r="L87" s="141">
        <v>0</v>
      </c>
      <c r="M87" s="141">
        <v>0</v>
      </c>
      <c r="N87" s="141">
        <v>0</v>
      </c>
      <c r="O87" s="141">
        <v>0</v>
      </c>
      <c r="P87" s="141">
        <v>3986</v>
      </c>
    </row>
    <row r="88" spans="1:16" ht="12.75">
      <c r="A88" s="141">
        <v>10</v>
      </c>
      <c r="B88" s="141">
        <v>1999</v>
      </c>
      <c r="C88" s="141" t="s">
        <v>510</v>
      </c>
      <c r="D88" s="141">
        <v>583209</v>
      </c>
      <c r="E88" s="141">
        <v>6234512</v>
      </c>
      <c r="F88" s="141">
        <v>710243</v>
      </c>
      <c r="G88" s="141">
        <v>793203</v>
      </c>
      <c r="H88" s="141">
        <v>-82960</v>
      </c>
      <c r="I88" s="141">
        <v>0</v>
      </c>
      <c r="J88" s="141">
        <v>0</v>
      </c>
      <c r="K88" s="141">
        <v>0</v>
      </c>
      <c r="L88" s="141">
        <v>0</v>
      </c>
      <c r="M88" s="141">
        <v>0</v>
      </c>
      <c r="N88" s="141">
        <v>0</v>
      </c>
      <c r="O88" s="141">
        <v>0</v>
      </c>
      <c r="P88" s="141">
        <v>-82960</v>
      </c>
    </row>
    <row r="89" spans="1:16" ht="12.75">
      <c r="A89" s="141">
        <v>10</v>
      </c>
      <c r="B89" s="141">
        <v>1999</v>
      </c>
      <c r="C89" s="141" t="s">
        <v>511</v>
      </c>
      <c r="D89" s="141">
        <v>154453</v>
      </c>
      <c r="E89" s="141">
        <v>1697279</v>
      </c>
      <c r="F89" s="141">
        <v>605751</v>
      </c>
      <c r="G89" s="141">
        <v>949452</v>
      </c>
      <c r="H89" s="141">
        <v>-343701</v>
      </c>
      <c r="I89" s="141">
        <v>0</v>
      </c>
      <c r="J89" s="141">
        <v>0</v>
      </c>
      <c r="K89" s="141">
        <v>0</v>
      </c>
      <c r="L89" s="141">
        <v>0</v>
      </c>
      <c r="M89" s="141">
        <v>0</v>
      </c>
      <c r="N89" s="141">
        <v>0</v>
      </c>
      <c r="O89" s="141">
        <v>0</v>
      </c>
      <c r="P89" s="141">
        <v>-343701</v>
      </c>
    </row>
    <row r="90" spans="1:16" ht="12.75">
      <c r="A90" s="141">
        <v>10</v>
      </c>
      <c r="B90" s="141">
        <v>1999</v>
      </c>
      <c r="C90" s="141" t="s">
        <v>512</v>
      </c>
      <c r="D90" s="141">
        <v>83444</v>
      </c>
      <c r="E90" s="141">
        <v>1274168</v>
      </c>
      <c r="F90" s="141">
        <v>668266</v>
      </c>
      <c r="G90" s="141">
        <v>919363</v>
      </c>
      <c r="H90" s="141">
        <v>-251097</v>
      </c>
      <c r="I90" s="141">
        <v>0</v>
      </c>
      <c r="J90" s="141">
        <v>0</v>
      </c>
      <c r="K90" s="141">
        <v>0</v>
      </c>
      <c r="L90" s="141">
        <v>0</v>
      </c>
      <c r="M90" s="141">
        <v>0</v>
      </c>
      <c r="N90" s="141">
        <v>0</v>
      </c>
      <c r="O90" s="141">
        <v>0</v>
      </c>
      <c r="P90" s="141">
        <v>-251097</v>
      </c>
    </row>
    <row r="91" spans="1:16" ht="12.75">
      <c r="A91" s="141">
        <v>10</v>
      </c>
      <c r="B91" s="141">
        <v>1999</v>
      </c>
      <c r="C91" s="141" t="s">
        <v>513</v>
      </c>
      <c r="D91" s="141">
        <v>602912</v>
      </c>
      <c r="E91" s="141">
        <v>4321672</v>
      </c>
      <c r="F91" s="141">
        <v>1888750</v>
      </c>
      <c r="G91" s="141">
        <v>3918314</v>
      </c>
      <c r="H91" s="141">
        <v>-2029564</v>
      </c>
      <c r="I91" s="141">
        <v>0</v>
      </c>
      <c r="J91" s="141">
        <v>0</v>
      </c>
      <c r="K91" s="141">
        <v>0</v>
      </c>
      <c r="L91" s="141">
        <v>0</v>
      </c>
      <c r="M91" s="141">
        <v>0</v>
      </c>
      <c r="N91" s="141">
        <v>0</v>
      </c>
      <c r="O91" s="141">
        <v>0</v>
      </c>
      <c r="P91" s="141">
        <v>-2029564</v>
      </c>
    </row>
    <row r="92" spans="1:16" ht="12.75">
      <c r="A92" s="141">
        <v>10</v>
      </c>
      <c r="B92" s="141">
        <v>1999</v>
      </c>
      <c r="C92" s="141" t="s">
        <v>514</v>
      </c>
      <c r="D92" s="141">
        <v>29260</v>
      </c>
      <c r="E92" s="141">
        <v>133466</v>
      </c>
      <c r="F92" s="141">
        <v>65279</v>
      </c>
      <c r="G92" s="141">
        <v>55895</v>
      </c>
      <c r="H92" s="141">
        <v>9384</v>
      </c>
      <c r="I92" s="141">
        <v>0</v>
      </c>
      <c r="J92" s="141">
        <v>0</v>
      </c>
      <c r="K92" s="141">
        <v>0</v>
      </c>
      <c r="L92" s="141">
        <v>0</v>
      </c>
      <c r="M92" s="141">
        <v>0</v>
      </c>
      <c r="N92" s="141">
        <v>0</v>
      </c>
      <c r="O92" s="141">
        <v>0</v>
      </c>
      <c r="P92" s="141">
        <v>9384</v>
      </c>
    </row>
    <row r="93" spans="1:16" ht="12.75">
      <c r="A93" s="141">
        <v>10</v>
      </c>
      <c r="B93" s="141">
        <v>1999</v>
      </c>
      <c r="C93" s="141" t="s">
        <v>515</v>
      </c>
      <c r="D93" s="141">
        <v>11595</v>
      </c>
      <c r="E93" s="141">
        <v>80459</v>
      </c>
      <c r="F93" s="141">
        <v>34578</v>
      </c>
      <c r="G93" s="141">
        <v>30425</v>
      </c>
      <c r="H93" s="141">
        <v>4153</v>
      </c>
      <c r="I93" s="141">
        <v>0</v>
      </c>
      <c r="J93" s="141">
        <v>0</v>
      </c>
      <c r="K93" s="141">
        <v>0</v>
      </c>
      <c r="L93" s="141">
        <v>0</v>
      </c>
      <c r="M93" s="141">
        <v>0</v>
      </c>
      <c r="N93" s="141">
        <v>0</v>
      </c>
      <c r="O93" s="141">
        <v>0</v>
      </c>
      <c r="P93" s="141">
        <v>4153</v>
      </c>
    </row>
    <row r="94" spans="1:16" ht="12.75">
      <c r="A94" s="141">
        <v>10</v>
      </c>
      <c r="B94" s="141">
        <v>1999</v>
      </c>
      <c r="C94" s="141" t="s">
        <v>516</v>
      </c>
      <c r="D94" s="141">
        <v>340083</v>
      </c>
      <c r="E94" s="141">
        <v>3246896</v>
      </c>
      <c r="F94" s="141">
        <v>1486673</v>
      </c>
      <c r="G94" s="141">
        <v>1491750</v>
      </c>
      <c r="H94" s="141">
        <v>-5077</v>
      </c>
      <c r="I94" s="141">
        <v>0</v>
      </c>
      <c r="J94" s="141">
        <v>0</v>
      </c>
      <c r="K94" s="141">
        <v>0</v>
      </c>
      <c r="L94" s="141">
        <v>0</v>
      </c>
      <c r="M94" s="141">
        <v>0</v>
      </c>
      <c r="N94" s="141">
        <v>0</v>
      </c>
      <c r="O94" s="141">
        <v>0</v>
      </c>
      <c r="P94" s="141">
        <v>-5077</v>
      </c>
    </row>
    <row r="95" spans="1:16" ht="12.75">
      <c r="A95" s="141">
        <v>10</v>
      </c>
      <c r="B95" s="141">
        <v>1999</v>
      </c>
      <c r="C95" s="141" t="s">
        <v>517</v>
      </c>
      <c r="D95" s="141">
        <v>188387</v>
      </c>
      <c r="E95" s="141">
        <v>1664072</v>
      </c>
      <c r="F95" s="141">
        <v>645661</v>
      </c>
      <c r="G95" s="141">
        <v>660798</v>
      </c>
      <c r="H95" s="141">
        <v>-15137</v>
      </c>
      <c r="I95" s="141">
        <v>0</v>
      </c>
      <c r="J95" s="141">
        <v>0</v>
      </c>
      <c r="K95" s="141">
        <v>0</v>
      </c>
      <c r="L95" s="141">
        <v>0</v>
      </c>
      <c r="M95" s="141">
        <v>0</v>
      </c>
      <c r="N95" s="141">
        <v>0</v>
      </c>
      <c r="O95" s="141">
        <v>0</v>
      </c>
      <c r="P95" s="141">
        <v>-15137</v>
      </c>
    </row>
    <row r="96" spans="1:16" ht="12.75">
      <c r="A96" s="141">
        <v>10</v>
      </c>
      <c r="B96" s="141">
        <v>1999</v>
      </c>
      <c r="C96" s="141" t="s">
        <v>518</v>
      </c>
      <c r="D96" s="141">
        <v>96761</v>
      </c>
      <c r="E96" s="141">
        <v>584642</v>
      </c>
      <c r="F96" s="141">
        <v>157185</v>
      </c>
      <c r="G96" s="141">
        <v>161606</v>
      </c>
      <c r="H96" s="141">
        <v>-4421</v>
      </c>
      <c r="I96" s="141">
        <v>0</v>
      </c>
      <c r="J96" s="141">
        <v>0</v>
      </c>
      <c r="K96" s="141">
        <v>0</v>
      </c>
      <c r="L96" s="141">
        <v>0</v>
      </c>
      <c r="M96" s="141">
        <v>0</v>
      </c>
      <c r="N96" s="141">
        <v>0</v>
      </c>
      <c r="O96" s="141">
        <v>0</v>
      </c>
      <c r="P96" s="141">
        <v>-4421</v>
      </c>
    </row>
    <row r="97" spans="1:16" ht="12.75">
      <c r="A97" s="141">
        <v>10</v>
      </c>
      <c r="B97" s="141">
        <v>1999</v>
      </c>
      <c r="C97" s="141" t="s">
        <v>519</v>
      </c>
      <c r="D97" s="141">
        <v>46197</v>
      </c>
      <c r="E97" s="141">
        <v>626230</v>
      </c>
      <c r="F97" s="141">
        <v>342575</v>
      </c>
      <c r="G97" s="141">
        <v>337774</v>
      </c>
      <c r="H97" s="141">
        <v>4801</v>
      </c>
      <c r="I97" s="141">
        <v>0</v>
      </c>
      <c r="J97" s="141">
        <v>0</v>
      </c>
      <c r="K97" s="141">
        <v>0</v>
      </c>
      <c r="L97" s="141">
        <v>0</v>
      </c>
      <c r="M97" s="141">
        <v>0</v>
      </c>
      <c r="N97" s="141">
        <v>0</v>
      </c>
      <c r="O97" s="141">
        <v>0</v>
      </c>
      <c r="P97" s="141">
        <v>4801</v>
      </c>
    </row>
    <row r="98" spans="1:16" ht="12.75">
      <c r="A98" s="141">
        <v>12</v>
      </c>
      <c r="B98" s="141">
        <v>1999</v>
      </c>
      <c r="C98" s="141" t="s">
        <v>520</v>
      </c>
      <c r="D98" s="141">
        <v>3826861</v>
      </c>
      <c r="E98" s="141">
        <v>30643073</v>
      </c>
      <c r="F98" s="141">
        <v>11759678</v>
      </c>
      <c r="G98" s="141">
        <v>14534236</v>
      </c>
      <c r="H98" s="141">
        <v>-2774558</v>
      </c>
      <c r="I98" s="141">
        <v>0</v>
      </c>
      <c r="J98" s="141">
        <v>0</v>
      </c>
      <c r="K98" s="141">
        <v>0</v>
      </c>
      <c r="L98" s="141">
        <v>0</v>
      </c>
      <c r="M98" s="141">
        <v>0</v>
      </c>
      <c r="N98" s="141">
        <v>0</v>
      </c>
      <c r="O98" s="141">
        <v>0</v>
      </c>
      <c r="P98" s="141">
        <v>-2774558</v>
      </c>
    </row>
    <row r="99" spans="1:16" ht="12.75">
      <c r="A99" s="141">
        <v>10</v>
      </c>
      <c r="B99" s="141">
        <v>1999</v>
      </c>
      <c r="C99" s="141" t="s">
        <v>521</v>
      </c>
      <c r="D99" s="141">
        <v>24455</v>
      </c>
      <c r="E99" s="141">
        <v>139244</v>
      </c>
      <c r="F99" s="141">
        <v>32201</v>
      </c>
      <c r="G99" s="141">
        <v>31066</v>
      </c>
      <c r="H99" s="141">
        <v>1135</v>
      </c>
      <c r="I99" s="141">
        <v>0</v>
      </c>
      <c r="J99" s="141">
        <v>0</v>
      </c>
      <c r="K99" s="141">
        <v>0</v>
      </c>
      <c r="L99" s="141">
        <v>0</v>
      </c>
      <c r="M99" s="141">
        <v>0</v>
      </c>
      <c r="N99" s="141">
        <v>0</v>
      </c>
      <c r="O99" s="141">
        <v>0</v>
      </c>
      <c r="P99" s="141">
        <v>1135</v>
      </c>
    </row>
    <row r="100" spans="1:16" ht="12.75">
      <c r="A100" s="141">
        <v>10</v>
      </c>
      <c r="B100" s="141">
        <v>1999</v>
      </c>
      <c r="C100" s="141" t="s">
        <v>522</v>
      </c>
      <c r="D100" s="141">
        <v>170489</v>
      </c>
      <c r="E100" s="141">
        <v>1200568</v>
      </c>
      <c r="F100" s="141">
        <v>349381</v>
      </c>
      <c r="G100" s="141">
        <v>352541</v>
      </c>
      <c r="H100" s="141">
        <v>-3160</v>
      </c>
      <c r="I100" s="141">
        <v>0</v>
      </c>
      <c r="J100" s="141">
        <v>0</v>
      </c>
      <c r="K100" s="141">
        <v>0</v>
      </c>
      <c r="L100" s="141">
        <v>0</v>
      </c>
      <c r="M100" s="141">
        <v>0</v>
      </c>
      <c r="N100" s="141">
        <v>0</v>
      </c>
      <c r="O100" s="141">
        <v>0</v>
      </c>
      <c r="P100" s="141">
        <v>-3160</v>
      </c>
    </row>
    <row r="101" spans="1:16" ht="12.75">
      <c r="A101" s="141">
        <v>10</v>
      </c>
      <c r="B101" s="141">
        <v>1999</v>
      </c>
      <c r="C101" s="141" t="s">
        <v>523</v>
      </c>
      <c r="D101" s="141">
        <v>62404</v>
      </c>
      <c r="E101" s="141">
        <v>466031</v>
      </c>
      <c r="F101" s="141">
        <v>87687</v>
      </c>
      <c r="G101" s="141">
        <v>80844</v>
      </c>
      <c r="H101" s="141">
        <v>6843</v>
      </c>
      <c r="I101" s="141">
        <v>0</v>
      </c>
      <c r="J101" s="141">
        <v>0</v>
      </c>
      <c r="K101" s="141">
        <v>0</v>
      </c>
      <c r="L101" s="141">
        <v>0</v>
      </c>
      <c r="M101" s="141">
        <v>0</v>
      </c>
      <c r="N101" s="141">
        <v>0</v>
      </c>
      <c r="O101" s="141">
        <v>0</v>
      </c>
      <c r="P101" s="141">
        <v>6843</v>
      </c>
    </row>
    <row r="102" spans="1:16" ht="12.75">
      <c r="A102" s="141">
        <v>10</v>
      </c>
      <c r="B102" s="141">
        <v>1999</v>
      </c>
      <c r="C102" s="141" t="s">
        <v>524</v>
      </c>
      <c r="D102" s="141">
        <v>296995</v>
      </c>
      <c r="E102" s="141">
        <v>2581407</v>
      </c>
      <c r="F102" s="141">
        <v>288854</v>
      </c>
      <c r="G102" s="141">
        <v>225537</v>
      </c>
      <c r="H102" s="141">
        <v>63317</v>
      </c>
      <c r="I102" s="141">
        <v>0</v>
      </c>
      <c r="J102" s="141">
        <v>0</v>
      </c>
      <c r="K102" s="141">
        <v>0</v>
      </c>
      <c r="L102" s="141">
        <v>0</v>
      </c>
      <c r="M102" s="141">
        <v>0</v>
      </c>
      <c r="N102" s="141">
        <v>0</v>
      </c>
      <c r="O102" s="141">
        <v>0</v>
      </c>
      <c r="P102" s="141">
        <v>63317</v>
      </c>
    </row>
    <row r="103" spans="1:16" ht="12.75">
      <c r="A103" s="141">
        <v>10</v>
      </c>
      <c r="B103" s="141">
        <v>1999</v>
      </c>
      <c r="C103" s="141" t="s">
        <v>525</v>
      </c>
      <c r="D103" s="141">
        <v>225225</v>
      </c>
      <c r="E103" s="141">
        <v>2218573</v>
      </c>
      <c r="F103" s="141">
        <v>458482</v>
      </c>
      <c r="G103" s="141">
        <v>475610</v>
      </c>
      <c r="H103" s="141">
        <v>-17128</v>
      </c>
      <c r="I103" s="141">
        <v>0</v>
      </c>
      <c r="J103" s="141">
        <v>0</v>
      </c>
      <c r="K103" s="141">
        <v>0</v>
      </c>
      <c r="L103" s="141">
        <v>0</v>
      </c>
      <c r="M103" s="141">
        <v>0</v>
      </c>
      <c r="N103" s="141">
        <v>0</v>
      </c>
      <c r="O103" s="141">
        <v>0</v>
      </c>
      <c r="P103" s="141">
        <v>-17128</v>
      </c>
    </row>
    <row r="104" spans="1:16" ht="12.75">
      <c r="A104" s="141">
        <v>10</v>
      </c>
      <c r="B104" s="141">
        <v>1999</v>
      </c>
      <c r="C104" s="141" t="s">
        <v>526</v>
      </c>
      <c r="D104" s="141">
        <v>212115</v>
      </c>
      <c r="E104" s="141">
        <v>2244766</v>
      </c>
      <c r="F104" s="141">
        <v>320002</v>
      </c>
      <c r="G104" s="141">
        <v>230752</v>
      </c>
      <c r="H104" s="141">
        <v>89250</v>
      </c>
      <c r="I104" s="141">
        <v>0</v>
      </c>
      <c r="J104" s="141">
        <v>0</v>
      </c>
      <c r="K104" s="141">
        <v>0</v>
      </c>
      <c r="L104" s="141">
        <v>0</v>
      </c>
      <c r="M104" s="141">
        <v>0</v>
      </c>
      <c r="N104" s="141">
        <v>0</v>
      </c>
      <c r="O104" s="141">
        <v>0</v>
      </c>
      <c r="P104" s="141">
        <v>89250</v>
      </c>
    </row>
    <row r="105" spans="1:16" ht="12.75">
      <c r="A105" s="141">
        <v>10</v>
      </c>
      <c r="B105" s="141">
        <v>1999</v>
      </c>
      <c r="C105" s="141" t="s">
        <v>527</v>
      </c>
      <c r="D105" s="141">
        <v>40792</v>
      </c>
      <c r="E105" s="141">
        <v>353606</v>
      </c>
      <c r="F105" s="141">
        <v>58775</v>
      </c>
      <c r="G105" s="141">
        <v>57344</v>
      </c>
      <c r="H105" s="141">
        <v>1431</v>
      </c>
      <c r="I105" s="141">
        <v>0</v>
      </c>
      <c r="J105" s="141">
        <v>0</v>
      </c>
      <c r="K105" s="141">
        <v>0</v>
      </c>
      <c r="L105" s="141">
        <v>0</v>
      </c>
      <c r="M105" s="141">
        <v>0</v>
      </c>
      <c r="N105" s="141">
        <v>0</v>
      </c>
      <c r="O105" s="141">
        <v>0</v>
      </c>
      <c r="P105" s="141">
        <v>1431</v>
      </c>
    </row>
    <row r="106" spans="1:16" ht="12.75">
      <c r="A106" s="141">
        <v>10</v>
      </c>
      <c r="B106" s="141">
        <v>1999</v>
      </c>
      <c r="C106" s="141" t="s">
        <v>528</v>
      </c>
      <c r="D106" s="141">
        <v>1169432</v>
      </c>
      <c r="E106" s="141">
        <v>9652385</v>
      </c>
      <c r="F106" s="141">
        <v>4741149</v>
      </c>
      <c r="G106" s="141">
        <v>4896351</v>
      </c>
      <c r="H106" s="141">
        <v>-155202</v>
      </c>
      <c r="I106" s="141">
        <v>0</v>
      </c>
      <c r="J106" s="141">
        <v>0</v>
      </c>
      <c r="K106" s="141">
        <v>0</v>
      </c>
      <c r="L106" s="141">
        <v>0</v>
      </c>
      <c r="M106" s="141">
        <v>0</v>
      </c>
      <c r="N106" s="141">
        <v>0</v>
      </c>
      <c r="O106" s="141">
        <v>0</v>
      </c>
      <c r="P106" s="141">
        <v>-155202</v>
      </c>
    </row>
    <row r="107" spans="1:16" ht="12.75">
      <c r="A107" s="141">
        <v>10</v>
      </c>
      <c r="B107" s="141">
        <v>1999</v>
      </c>
      <c r="C107" s="141" t="s">
        <v>529</v>
      </c>
      <c r="D107" s="141">
        <v>42938</v>
      </c>
      <c r="E107" s="141">
        <v>358781</v>
      </c>
      <c r="F107" s="141">
        <v>105813</v>
      </c>
      <c r="G107" s="141">
        <v>113797</v>
      </c>
      <c r="H107" s="141">
        <v>-7984</v>
      </c>
      <c r="I107" s="141">
        <v>0</v>
      </c>
      <c r="J107" s="141">
        <v>0</v>
      </c>
      <c r="K107" s="141">
        <v>0</v>
      </c>
      <c r="L107" s="141">
        <v>0</v>
      </c>
      <c r="M107" s="141">
        <v>0</v>
      </c>
      <c r="N107" s="141">
        <v>0</v>
      </c>
      <c r="O107" s="141">
        <v>0</v>
      </c>
      <c r="P107" s="141">
        <v>-7984</v>
      </c>
    </row>
    <row r="108" spans="1:16" ht="12.75">
      <c r="A108" s="141">
        <v>10</v>
      </c>
      <c r="B108" s="141">
        <v>1999</v>
      </c>
      <c r="C108" s="141" t="s">
        <v>530</v>
      </c>
      <c r="D108" s="141">
        <v>754564</v>
      </c>
      <c r="E108" s="141">
        <v>9635747</v>
      </c>
      <c r="F108" s="141">
        <v>1046395</v>
      </c>
      <c r="G108" s="141">
        <v>1806045</v>
      </c>
      <c r="H108" s="141">
        <v>-759650</v>
      </c>
      <c r="I108" s="141">
        <v>0</v>
      </c>
      <c r="J108" s="141">
        <v>0</v>
      </c>
      <c r="K108" s="141">
        <v>0</v>
      </c>
      <c r="L108" s="141">
        <v>0</v>
      </c>
      <c r="M108" s="141">
        <v>0</v>
      </c>
      <c r="N108" s="141">
        <v>0</v>
      </c>
      <c r="O108" s="141">
        <v>0</v>
      </c>
      <c r="P108" s="141">
        <v>-759650</v>
      </c>
    </row>
    <row r="109" spans="1:16" ht="12.75">
      <c r="A109" s="141">
        <v>10</v>
      </c>
      <c r="B109" s="141">
        <v>1999</v>
      </c>
      <c r="C109" s="141" t="s">
        <v>531</v>
      </c>
      <c r="D109" s="141">
        <v>0</v>
      </c>
      <c r="E109" s="141">
        <v>0</v>
      </c>
      <c r="F109" s="141">
        <v>0</v>
      </c>
      <c r="G109" s="141">
        <v>0</v>
      </c>
      <c r="H109" s="141">
        <v>0</v>
      </c>
      <c r="I109" s="141">
        <v>0</v>
      </c>
      <c r="J109" s="141">
        <v>0</v>
      </c>
      <c r="K109" s="141">
        <v>0</v>
      </c>
      <c r="L109" s="141">
        <v>0</v>
      </c>
      <c r="M109" s="141">
        <v>0</v>
      </c>
      <c r="N109" s="141">
        <v>0</v>
      </c>
      <c r="O109" s="141">
        <v>0</v>
      </c>
      <c r="P109" s="141">
        <v>0</v>
      </c>
    </row>
    <row r="110" spans="1:16" ht="12.75">
      <c r="A110" s="141">
        <v>10</v>
      </c>
      <c r="B110" s="141">
        <v>1999</v>
      </c>
      <c r="C110" s="141" t="s">
        <v>532</v>
      </c>
      <c r="D110" s="141">
        <v>313018</v>
      </c>
      <c r="E110" s="141">
        <v>1820004</v>
      </c>
      <c r="F110" s="141">
        <v>557483</v>
      </c>
      <c r="G110" s="141">
        <v>596179</v>
      </c>
      <c r="H110" s="141">
        <v>-38696</v>
      </c>
      <c r="I110" s="141">
        <v>0</v>
      </c>
      <c r="J110" s="141">
        <v>0</v>
      </c>
      <c r="K110" s="141">
        <v>0</v>
      </c>
      <c r="L110" s="141">
        <v>0</v>
      </c>
      <c r="M110" s="141">
        <v>0</v>
      </c>
      <c r="N110" s="141">
        <v>0</v>
      </c>
      <c r="O110" s="141">
        <v>0</v>
      </c>
      <c r="P110" s="141">
        <v>-38696</v>
      </c>
    </row>
    <row r="111" spans="1:16" ht="12.75">
      <c r="A111" s="141">
        <v>10</v>
      </c>
      <c r="B111" s="141">
        <v>1999</v>
      </c>
      <c r="C111" s="141" t="s">
        <v>533</v>
      </c>
      <c r="D111" s="141">
        <v>483377</v>
      </c>
      <c r="E111" s="141">
        <v>5199024</v>
      </c>
      <c r="F111" s="141">
        <v>256528</v>
      </c>
      <c r="G111" s="141">
        <v>249430</v>
      </c>
      <c r="H111" s="141">
        <v>7098</v>
      </c>
      <c r="I111" s="141">
        <v>0</v>
      </c>
      <c r="J111" s="141">
        <v>0</v>
      </c>
      <c r="K111" s="141">
        <v>0</v>
      </c>
      <c r="L111" s="141">
        <v>0</v>
      </c>
      <c r="M111" s="141">
        <v>0</v>
      </c>
      <c r="N111" s="141">
        <v>0</v>
      </c>
      <c r="O111" s="141">
        <v>0</v>
      </c>
      <c r="P111" s="141">
        <v>7098</v>
      </c>
    </row>
    <row r="112" spans="1:16" ht="12.75">
      <c r="A112" s="141">
        <v>10</v>
      </c>
      <c r="B112" s="141">
        <v>1999</v>
      </c>
      <c r="C112" s="141" t="s">
        <v>534</v>
      </c>
      <c r="D112" s="141">
        <v>2192399</v>
      </c>
      <c r="E112" s="141">
        <v>23784353</v>
      </c>
      <c r="F112" s="141">
        <v>8628579</v>
      </c>
      <c r="G112" s="141">
        <v>8849921</v>
      </c>
      <c r="H112" s="141">
        <v>-221342</v>
      </c>
      <c r="I112" s="141">
        <v>0</v>
      </c>
      <c r="J112" s="141">
        <v>0</v>
      </c>
      <c r="K112" s="141">
        <v>0</v>
      </c>
      <c r="L112" s="141">
        <v>0</v>
      </c>
      <c r="M112" s="141">
        <v>0</v>
      </c>
      <c r="N112" s="141">
        <v>0</v>
      </c>
      <c r="O112" s="141">
        <v>0</v>
      </c>
      <c r="P112" s="141">
        <v>-221342</v>
      </c>
    </row>
    <row r="113" spans="1:16" ht="12.75">
      <c r="A113" s="141">
        <v>10</v>
      </c>
      <c r="B113" s="141">
        <v>1999</v>
      </c>
      <c r="C113" s="141" t="s">
        <v>535</v>
      </c>
      <c r="D113" s="141">
        <v>3030899</v>
      </c>
      <c r="E113" s="141">
        <v>39738716</v>
      </c>
      <c r="F113" s="141">
        <v>12240361</v>
      </c>
      <c r="G113" s="141">
        <v>12137198</v>
      </c>
      <c r="H113" s="141">
        <v>103163</v>
      </c>
      <c r="I113" s="141">
        <v>0</v>
      </c>
      <c r="J113" s="141">
        <v>0</v>
      </c>
      <c r="K113" s="141">
        <v>0</v>
      </c>
      <c r="L113" s="141">
        <v>0</v>
      </c>
      <c r="M113" s="141">
        <v>0</v>
      </c>
      <c r="N113" s="141">
        <v>0</v>
      </c>
      <c r="O113" s="141">
        <v>0</v>
      </c>
      <c r="P113" s="141">
        <v>103163</v>
      </c>
    </row>
    <row r="114" spans="1:16" ht="12.75">
      <c r="A114" s="141">
        <v>10</v>
      </c>
      <c r="B114" s="141">
        <v>1999</v>
      </c>
      <c r="C114" s="141" t="s">
        <v>536</v>
      </c>
      <c r="D114" s="141">
        <v>7797</v>
      </c>
      <c r="E114" s="141">
        <v>74548</v>
      </c>
      <c r="F114" s="141">
        <v>29846</v>
      </c>
      <c r="G114" s="141">
        <v>29836</v>
      </c>
      <c r="H114" s="141">
        <v>10</v>
      </c>
      <c r="I114" s="141">
        <v>0</v>
      </c>
      <c r="J114" s="141">
        <v>0</v>
      </c>
      <c r="K114" s="141">
        <v>0</v>
      </c>
      <c r="L114" s="141">
        <v>0</v>
      </c>
      <c r="M114" s="141">
        <v>0</v>
      </c>
      <c r="N114" s="141">
        <v>0</v>
      </c>
      <c r="O114" s="141">
        <v>0</v>
      </c>
      <c r="P114" s="141">
        <v>10</v>
      </c>
    </row>
    <row r="115" spans="1:16" ht="12.75">
      <c r="A115" s="141">
        <v>10</v>
      </c>
      <c r="B115" s="141">
        <v>1999</v>
      </c>
      <c r="C115" s="141" t="s">
        <v>537</v>
      </c>
      <c r="D115" s="141">
        <v>0</v>
      </c>
      <c r="E115" s="141">
        <v>0</v>
      </c>
      <c r="F115" s="141">
        <v>0</v>
      </c>
      <c r="G115" s="141">
        <v>0</v>
      </c>
      <c r="H115" s="141">
        <v>0</v>
      </c>
      <c r="I115" s="141">
        <v>0</v>
      </c>
      <c r="J115" s="141">
        <v>0</v>
      </c>
      <c r="K115" s="141">
        <v>0</v>
      </c>
      <c r="L115" s="141">
        <v>0</v>
      </c>
      <c r="M115" s="141">
        <v>0</v>
      </c>
      <c r="N115" s="141">
        <v>0</v>
      </c>
      <c r="O115" s="141">
        <v>0</v>
      </c>
      <c r="P115" s="141">
        <v>0</v>
      </c>
    </row>
    <row r="116" spans="1:16" ht="12.75">
      <c r="A116" s="141">
        <v>10</v>
      </c>
      <c r="B116" s="141">
        <v>1999</v>
      </c>
      <c r="C116" s="141" t="s">
        <v>538</v>
      </c>
      <c r="D116" s="141">
        <v>47291</v>
      </c>
      <c r="E116" s="141">
        <v>349526</v>
      </c>
      <c r="F116" s="141">
        <v>80831</v>
      </c>
      <c r="G116" s="141">
        <v>93695</v>
      </c>
      <c r="H116" s="141">
        <v>-12864</v>
      </c>
      <c r="I116" s="141">
        <v>0</v>
      </c>
      <c r="J116" s="141">
        <v>0</v>
      </c>
      <c r="K116" s="141">
        <v>0</v>
      </c>
      <c r="L116" s="141">
        <v>0</v>
      </c>
      <c r="M116" s="141">
        <v>0</v>
      </c>
      <c r="N116" s="141">
        <v>0</v>
      </c>
      <c r="O116" s="141">
        <v>0</v>
      </c>
      <c r="P116" s="141">
        <v>-12864</v>
      </c>
    </row>
    <row r="117" spans="1:16" ht="12.75">
      <c r="A117" s="141">
        <v>10</v>
      </c>
      <c r="B117" s="141">
        <v>1999</v>
      </c>
      <c r="C117" s="141" t="s">
        <v>539</v>
      </c>
      <c r="D117" s="141">
        <v>52651</v>
      </c>
      <c r="E117" s="141">
        <v>572484</v>
      </c>
      <c r="F117" s="141">
        <v>214475</v>
      </c>
      <c r="G117" s="141">
        <v>208067</v>
      </c>
      <c r="H117" s="141">
        <v>6408</v>
      </c>
      <c r="I117" s="141">
        <v>0</v>
      </c>
      <c r="J117" s="141">
        <v>0</v>
      </c>
      <c r="K117" s="141">
        <v>0</v>
      </c>
      <c r="L117" s="141">
        <v>0</v>
      </c>
      <c r="M117" s="141">
        <v>0</v>
      </c>
      <c r="N117" s="141">
        <v>0</v>
      </c>
      <c r="O117" s="141">
        <v>0</v>
      </c>
      <c r="P117" s="141">
        <v>6408</v>
      </c>
    </row>
    <row r="118" spans="1:16" ht="12.75">
      <c r="A118" s="141">
        <v>10</v>
      </c>
      <c r="B118" s="141">
        <v>1999</v>
      </c>
      <c r="C118" s="141" t="s">
        <v>540</v>
      </c>
      <c r="D118" s="141">
        <v>18685</v>
      </c>
      <c r="E118" s="141">
        <v>236396</v>
      </c>
      <c r="F118" s="141">
        <v>83284</v>
      </c>
      <c r="G118" s="141">
        <v>80375</v>
      </c>
      <c r="H118" s="141">
        <v>2909</v>
      </c>
      <c r="I118" s="141">
        <v>0</v>
      </c>
      <c r="J118" s="141">
        <v>0</v>
      </c>
      <c r="K118" s="141">
        <v>0</v>
      </c>
      <c r="L118" s="141">
        <v>0</v>
      </c>
      <c r="M118" s="141">
        <v>0</v>
      </c>
      <c r="N118" s="141">
        <v>0</v>
      </c>
      <c r="O118" s="141">
        <v>0</v>
      </c>
      <c r="P118" s="141">
        <v>2909</v>
      </c>
    </row>
    <row r="119" spans="1:16" ht="12.75">
      <c r="A119" s="141">
        <v>10</v>
      </c>
      <c r="B119" s="141">
        <v>1999</v>
      </c>
      <c r="C119" s="141" t="s">
        <v>541</v>
      </c>
      <c r="D119" s="141">
        <v>62393</v>
      </c>
      <c r="E119" s="141">
        <v>468365</v>
      </c>
      <c r="F119" s="141">
        <v>164595</v>
      </c>
      <c r="G119" s="141">
        <v>144350</v>
      </c>
      <c r="H119" s="141">
        <v>20245</v>
      </c>
      <c r="I119" s="141">
        <v>0</v>
      </c>
      <c r="J119" s="141">
        <v>0</v>
      </c>
      <c r="K119" s="141">
        <v>0</v>
      </c>
      <c r="L119" s="141">
        <v>0</v>
      </c>
      <c r="M119" s="141">
        <v>0</v>
      </c>
      <c r="N119" s="141">
        <v>0</v>
      </c>
      <c r="O119" s="141">
        <v>0</v>
      </c>
      <c r="P119" s="141">
        <v>20245</v>
      </c>
    </row>
    <row r="120" spans="1:16" ht="12.75">
      <c r="A120" s="141">
        <v>10</v>
      </c>
      <c r="B120" s="141">
        <v>1999</v>
      </c>
      <c r="C120" s="141" t="s">
        <v>542</v>
      </c>
      <c r="D120" s="141">
        <v>12982</v>
      </c>
      <c r="E120" s="141">
        <v>87796</v>
      </c>
      <c r="F120" s="141">
        <v>26036</v>
      </c>
      <c r="G120" s="141">
        <v>26504</v>
      </c>
      <c r="H120" s="141">
        <v>-468</v>
      </c>
      <c r="I120" s="141">
        <v>0</v>
      </c>
      <c r="J120" s="141">
        <v>0</v>
      </c>
      <c r="K120" s="141">
        <v>0</v>
      </c>
      <c r="L120" s="141">
        <v>0</v>
      </c>
      <c r="M120" s="141">
        <v>0</v>
      </c>
      <c r="N120" s="141">
        <v>0</v>
      </c>
      <c r="O120" s="141">
        <v>0</v>
      </c>
      <c r="P120" s="141">
        <v>-468</v>
      </c>
    </row>
    <row r="121" spans="1:16" ht="12.75">
      <c r="A121" s="141">
        <v>10</v>
      </c>
      <c r="B121" s="141">
        <v>1999</v>
      </c>
      <c r="C121" s="141" t="s">
        <v>543</v>
      </c>
      <c r="D121" s="141">
        <v>0</v>
      </c>
      <c r="E121" s="141">
        <v>0</v>
      </c>
      <c r="F121" s="141">
        <v>0</v>
      </c>
      <c r="G121" s="141">
        <v>0</v>
      </c>
      <c r="H121" s="141">
        <v>0</v>
      </c>
      <c r="I121" s="141">
        <v>0</v>
      </c>
      <c r="J121" s="141">
        <v>0</v>
      </c>
      <c r="K121" s="141">
        <v>0</v>
      </c>
      <c r="L121" s="141">
        <v>0</v>
      </c>
      <c r="M121" s="141">
        <v>0</v>
      </c>
      <c r="N121" s="141">
        <v>0</v>
      </c>
      <c r="O121" s="141">
        <v>0</v>
      </c>
      <c r="P121" s="141">
        <v>0</v>
      </c>
    </row>
    <row r="122" spans="1:16" ht="12.75">
      <c r="A122" s="141">
        <v>11</v>
      </c>
      <c r="B122" s="141">
        <v>1999</v>
      </c>
      <c r="C122" s="141" t="s">
        <v>544</v>
      </c>
      <c r="D122" s="141">
        <v>0</v>
      </c>
      <c r="E122" s="141">
        <v>0</v>
      </c>
      <c r="F122" s="141">
        <v>0</v>
      </c>
      <c r="G122" s="141">
        <v>0</v>
      </c>
      <c r="H122" s="141">
        <v>0</v>
      </c>
      <c r="I122" s="141">
        <v>0</v>
      </c>
      <c r="J122" s="141">
        <v>0</v>
      </c>
      <c r="K122" s="141">
        <v>0</v>
      </c>
      <c r="L122" s="141">
        <v>0</v>
      </c>
      <c r="M122" s="141">
        <v>0</v>
      </c>
      <c r="N122" s="141">
        <v>0</v>
      </c>
      <c r="O122" s="141">
        <v>0</v>
      </c>
      <c r="P122" s="141">
        <v>0</v>
      </c>
    </row>
    <row r="123" spans="1:16" ht="12.75">
      <c r="A123" s="141">
        <v>10</v>
      </c>
      <c r="B123" s="141">
        <v>1999</v>
      </c>
      <c r="C123" s="141" t="s">
        <v>545</v>
      </c>
      <c r="D123" s="141">
        <v>0</v>
      </c>
      <c r="E123" s="141">
        <v>0</v>
      </c>
      <c r="F123" s="141">
        <v>0</v>
      </c>
      <c r="G123" s="141">
        <v>0</v>
      </c>
      <c r="H123" s="141">
        <v>0</v>
      </c>
      <c r="I123" s="141">
        <v>0</v>
      </c>
      <c r="J123" s="141">
        <v>0</v>
      </c>
      <c r="K123" s="141">
        <v>0</v>
      </c>
      <c r="L123" s="141">
        <v>0</v>
      </c>
      <c r="M123" s="141">
        <v>0</v>
      </c>
      <c r="N123" s="141">
        <v>0</v>
      </c>
      <c r="O123" s="141">
        <v>0</v>
      </c>
      <c r="P123" s="141">
        <v>0</v>
      </c>
    </row>
    <row r="124" spans="1:16" ht="12.75">
      <c r="A124" s="141">
        <v>10</v>
      </c>
      <c r="B124" s="141">
        <v>1999</v>
      </c>
      <c r="C124" s="141" t="s">
        <v>546</v>
      </c>
      <c r="D124" s="141">
        <v>0</v>
      </c>
      <c r="E124" s="141">
        <v>0</v>
      </c>
      <c r="F124" s="141">
        <v>0</v>
      </c>
      <c r="G124" s="141">
        <v>0</v>
      </c>
      <c r="H124" s="141">
        <v>0</v>
      </c>
      <c r="I124" s="141">
        <v>0</v>
      </c>
      <c r="J124" s="141">
        <v>0</v>
      </c>
      <c r="K124" s="141">
        <v>0</v>
      </c>
      <c r="L124" s="141">
        <v>0</v>
      </c>
      <c r="M124" s="141">
        <v>0</v>
      </c>
      <c r="N124" s="141">
        <v>0</v>
      </c>
      <c r="O124" s="141">
        <v>0</v>
      </c>
      <c r="P124" s="141">
        <v>0</v>
      </c>
    </row>
    <row r="125" spans="1:16" ht="12.75">
      <c r="A125" s="141">
        <v>12</v>
      </c>
      <c r="B125" s="141">
        <v>1999</v>
      </c>
      <c r="C125" s="141" t="s">
        <v>547</v>
      </c>
      <c r="D125" s="141">
        <v>9220901</v>
      </c>
      <c r="E125" s="141">
        <v>101182320</v>
      </c>
      <c r="F125" s="141">
        <v>29770757</v>
      </c>
      <c r="G125" s="141">
        <v>30685442</v>
      </c>
      <c r="H125" s="141">
        <v>-914685</v>
      </c>
      <c r="I125" s="141">
        <v>0</v>
      </c>
      <c r="J125" s="141">
        <v>0</v>
      </c>
      <c r="K125" s="141">
        <v>0</v>
      </c>
      <c r="L125" s="141">
        <v>0</v>
      </c>
      <c r="M125" s="141">
        <v>0</v>
      </c>
      <c r="N125" s="141">
        <v>0</v>
      </c>
      <c r="O125" s="141">
        <v>0</v>
      </c>
      <c r="P125" s="141">
        <v>-914685</v>
      </c>
    </row>
    <row r="126" spans="1:16" ht="12.75">
      <c r="A126" s="141">
        <v>10</v>
      </c>
      <c r="B126" s="141">
        <v>1999</v>
      </c>
      <c r="C126" s="141" t="s">
        <v>548</v>
      </c>
      <c r="D126" s="141">
        <v>13651</v>
      </c>
      <c r="E126" s="141">
        <v>146103</v>
      </c>
      <c r="F126" s="141">
        <v>53798</v>
      </c>
      <c r="G126" s="141">
        <v>53855</v>
      </c>
      <c r="H126" s="141">
        <v>-57</v>
      </c>
      <c r="I126" s="141">
        <v>0</v>
      </c>
      <c r="J126" s="141">
        <v>0</v>
      </c>
      <c r="K126" s="141">
        <v>0</v>
      </c>
      <c r="L126" s="141">
        <v>0</v>
      </c>
      <c r="M126" s="141">
        <v>0</v>
      </c>
      <c r="N126" s="141">
        <v>0</v>
      </c>
      <c r="O126" s="141">
        <v>0</v>
      </c>
      <c r="P126" s="141">
        <v>-57</v>
      </c>
    </row>
    <row r="127" spans="1:16" ht="12.75">
      <c r="A127" s="141">
        <v>10</v>
      </c>
      <c r="B127" s="141">
        <v>1999</v>
      </c>
      <c r="C127" s="141" t="s">
        <v>451</v>
      </c>
      <c r="D127" s="141">
        <v>132830</v>
      </c>
      <c r="E127" s="141">
        <v>4559898</v>
      </c>
      <c r="F127" s="141">
        <v>291494</v>
      </c>
      <c r="G127" s="141">
        <v>171726</v>
      </c>
      <c r="H127" s="141">
        <v>119768</v>
      </c>
      <c r="I127" s="141">
        <v>0</v>
      </c>
      <c r="J127" s="141">
        <v>0</v>
      </c>
      <c r="K127" s="141">
        <v>0</v>
      </c>
      <c r="L127" s="141">
        <v>0</v>
      </c>
      <c r="M127" s="141">
        <v>0</v>
      </c>
      <c r="N127" s="141">
        <v>0</v>
      </c>
      <c r="O127" s="141">
        <v>0</v>
      </c>
      <c r="P127" s="141">
        <v>119768</v>
      </c>
    </row>
    <row r="128" spans="1:16" ht="12.75">
      <c r="A128" s="141">
        <v>10</v>
      </c>
      <c r="B128" s="141">
        <v>1999</v>
      </c>
      <c r="C128" s="141" t="s">
        <v>452</v>
      </c>
      <c r="D128" s="141">
        <v>345297</v>
      </c>
      <c r="E128" s="141">
        <v>3488612</v>
      </c>
      <c r="F128" s="141">
        <v>480421</v>
      </c>
      <c r="G128" s="141">
        <v>1338165</v>
      </c>
      <c r="H128" s="141">
        <v>-857744</v>
      </c>
      <c r="I128" s="141">
        <v>0</v>
      </c>
      <c r="J128" s="141">
        <v>0</v>
      </c>
      <c r="K128" s="141">
        <v>0</v>
      </c>
      <c r="L128" s="141">
        <v>0</v>
      </c>
      <c r="M128" s="141">
        <v>0</v>
      </c>
      <c r="N128" s="141">
        <v>0</v>
      </c>
      <c r="O128" s="141">
        <v>0</v>
      </c>
      <c r="P128" s="141">
        <v>-857744</v>
      </c>
    </row>
    <row r="129" spans="1:16" ht="12.75">
      <c r="A129" s="141">
        <v>10</v>
      </c>
      <c r="B129" s="141">
        <v>1999</v>
      </c>
      <c r="C129" s="141" t="s">
        <v>453</v>
      </c>
      <c r="D129" s="141">
        <v>778922</v>
      </c>
      <c r="E129" s="141">
        <v>12261337</v>
      </c>
      <c r="F129" s="141">
        <v>2599409</v>
      </c>
      <c r="G129" s="141">
        <v>4859662</v>
      </c>
      <c r="H129" s="141">
        <v>-2260253</v>
      </c>
      <c r="I129" s="141">
        <v>0</v>
      </c>
      <c r="J129" s="141">
        <v>0</v>
      </c>
      <c r="K129" s="141">
        <v>0</v>
      </c>
      <c r="L129" s="141">
        <v>0</v>
      </c>
      <c r="M129" s="141">
        <v>0</v>
      </c>
      <c r="N129" s="141">
        <v>0</v>
      </c>
      <c r="O129" s="141">
        <v>0</v>
      </c>
      <c r="P129" s="141">
        <v>-2260253</v>
      </c>
    </row>
    <row r="130" spans="1:16" ht="12.75">
      <c r="A130" s="141">
        <v>10</v>
      </c>
      <c r="B130" s="141">
        <v>1999</v>
      </c>
      <c r="C130" s="141" t="s">
        <v>454</v>
      </c>
      <c r="D130" s="141">
        <v>1274771</v>
      </c>
      <c r="E130" s="141">
        <v>16403142</v>
      </c>
      <c r="F130" s="141">
        <v>3037591</v>
      </c>
      <c r="G130" s="141">
        <v>4600935</v>
      </c>
      <c r="H130" s="141">
        <v>-1563344</v>
      </c>
      <c r="I130" s="141">
        <v>0</v>
      </c>
      <c r="J130" s="141">
        <v>0</v>
      </c>
      <c r="K130" s="141">
        <v>0</v>
      </c>
      <c r="L130" s="141">
        <v>0</v>
      </c>
      <c r="M130" s="141">
        <v>0</v>
      </c>
      <c r="N130" s="141">
        <v>0</v>
      </c>
      <c r="O130" s="141">
        <v>0</v>
      </c>
      <c r="P130" s="141">
        <v>-1563344</v>
      </c>
    </row>
    <row r="131" spans="1:16" ht="12.75">
      <c r="A131" s="141">
        <v>10</v>
      </c>
      <c r="B131" s="141">
        <v>1999</v>
      </c>
      <c r="C131" s="141" t="s">
        <v>455</v>
      </c>
      <c r="D131" s="141">
        <v>1507754</v>
      </c>
      <c r="E131" s="141">
        <v>22661909</v>
      </c>
      <c r="F131" s="141">
        <v>7476830</v>
      </c>
      <c r="G131" s="141">
        <v>7680591</v>
      </c>
      <c r="H131" s="141">
        <v>-203761</v>
      </c>
      <c r="I131" s="141">
        <v>0</v>
      </c>
      <c r="J131" s="141">
        <v>0</v>
      </c>
      <c r="K131" s="141">
        <v>0</v>
      </c>
      <c r="L131" s="141">
        <v>0</v>
      </c>
      <c r="M131" s="141">
        <v>0</v>
      </c>
      <c r="N131" s="141">
        <v>0</v>
      </c>
      <c r="O131" s="141">
        <v>0</v>
      </c>
      <c r="P131" s="141">
        <v>-203761</v>
      </c>
    </row>
    <row r="132" spans="1:16" ht="12.75">
      <c r="A132" s="141">
        <v>10</v>
      </c>
      <c r="B132" s="141">
        <v>1999</v>
      </c>
      <c r="C132" s="141" t="s">
        <v>456</v>
      </c>
      <c r="D132" s="141">
        <v>4081705</v>
      </c>
      <c r="E132" s="141">
        <v>70061803</v>
      </c>
      <c r="F132" s="141">
        <v>9452956</v>
      </c>
      <c r="G132" s="141">
        <v>9007633</v>
      </c>
      <c r="H132" s="141">
        <v>445323</v>
      </c>
      <c r="I132" s="141">
        <v>0</v>
      </c>
      <c r="J132" s="141">
        <v>0</v>
      </c>
      <c r="K132" s="141">
        <v>0</v>
      </c>
      <c r="L132" s="141">
        <v>0</v>
      </c>
      <c r="M132" s="141">
        <v>0</v>
      </c>
      <c r="N132" s="141">
        <v>0</v>
      </c>
      <c r="O132" s="141">
        <v>0</v>
      </c>
      <c r="P132" s="141">
        <v>445323</v>
      </c>
    </row>
    <row r="133" spans="1:16" ht="12.75">
      <c r="A133" s="141">
        <v>10</v>
      </c>
      <c r="B133" s="141">
        <v>1999</v>
      </c>
      <c r="C133" s="141" t="s">
        <v>457</v>
      </c>
      <c r="D133" s="141">
        <v>243635</v>
      </c>
      <c r="E133" s="141">
        <v>7050990</v>
      </c>
      <c r="F133" s="141">
        <v>1375542</v>
      </c>
      <c r="G133" s="141">
        <v>2677031</v>
      </c>
      <c r="H133" s="141">
        <v>-1301489</v>
      </c>
      <c r="I133" s="141">
        <v>0</v>
      </c>
      <c r="J133" s="141">
        <v>0</v>
      </c>
      <c r="K133" s="141">
        <v>0</v>
      </c>
      <c r="L133" s="141">
        <v>0</v>
      </c>
      <c r="M133" s="141">
        <v>0</v>
      </c>
      <c r="N133" s="141">
        <v>0</v>
      </c>
      <c r="O133" s="141">
        <v>0</v>
      </c>
      <c r="P133" s="141">
        <v>-1301489</v>
      </c>
    </row>
    <row r="134" spans="1:16" ht="12.75">
      <c r="A134" s="141">
        <v>10</v>
      </c>
      <c r="B134" s="141">
        <v>1999</v>
      </c>
      <c r="C134" s="141" t="s">
        <v>458</v>
      </c>
      <c r="D134" s="141">
        <v>130880</v>
      </c>
      <c r="E134" s="141">
        <v>917153</v>
      </c>
      <c r="F134" s="141">
        <v>381830</v>
      </c>
      <c r="G134" s="141">
        <v>528892</v>
      </c>
      <c r="H134" s="141">
        <v>-147062</v>
      </c>
      <c r="I134" s="141">
        <v>0</v>
      </c>
      <c r="J134" s="141">
        <v>0</v>
      </c>
      <c r="K134" s="141">
        <v>0</v>
      </c>
      <c r="L134" s="141">
        <v>0</v>
      </c>
      <c r="M134" s="141">
        <v>0</v>
      </c>
      <c r="N134" s="141">
        <v>0</v>
      </c>
      <c r="O134" s="141">
        <v>0</v>
      </c>
      <c r="P134" s="141">
        <v>-147062</v>
      </c>
    </row>
    <row r="135" spans="1:16" ht="12.75">
      <c r="A135" s="141">
        <v>10</v>
      </c>
      <c r="B135" s="141">
        <v>1999</v>
      </c>
      <c r="C135" s="141" t="s">
        <v>459</v>
      </c>
      <c r="D135" s="141">
        <v>0</v>
      </c>
      <c r="E135" s="141">
        <v>0</v>
      </c>
      <c r="F135" s="141">
        <v>0</v>
      </c>
      <c r="G135" s="141">
        <v>0</v>
      </c>
      <c r="H135" s="141">
        <v>0</v>
      </c>
      <c r="I135" s="141">
        <v>0</v>
      </c>
      <c r="J135" s="141">
        <v>0</v>
      </c>
      <c r="K135" s="141">
        <v>0</v>
      </c>
      <c r="L135" s="141">
        <v>0</v>
      </c>
      <c r="M135" s="141">
        <v>0</v>
      </c>
      <c r="N135" s="141">
        <v>0</v>
      </c>
      <c r="O135" s="141">
        <v>0</v>
      </c>
      <c r="P135" s="141">
        <v>0</v>
      </c>
    </row>
    <row r="136" spans="1:16" ht="12.75">
      <c r="A136" s="141">
        <v>11</v>
      </c>
      <c r="B136" s="141">
        <v>1999</v>
      </c>
      <c r="C136" s="141" t="s">
        <v>460</v>
      </c>
      <c r="D136" s="141">
        <v>0</v>
      </c>
      <c r="E136" s="141">
        <v>0</v>
      </c>
      <c r="F136" s="141">
        <v>0</v>
      </c>
      <c r="G136" s="141">
        <v>0</v>
      </c>
      <c r="H136" s="141">
        <v>0</v>
      </c>
      <c r="I136" s="141">
        <v>0</v>
      </c>
      <c r="J136" s="141">
        <v>0</v>
      </c>
      <c r="K136" s="141">
        <v>0</v>
      </c>
      <c r="L136" s="141">
        <v>0</v>
      </c>
      <c r="M136" s="141">
        <v>0</v>
      </c>
      <c r="N136" s="141">
        <v>0</v>
      </c>
      <c r="O136" s="141">
        <v>0</v>
      </c>
      <c r="P136" s="141">
        <v>0</v>
      </c>
    </row>
    <row r="137" spans="1:16" ht="12.75">
      <c r="A137" s="141">
        <v>10</v>
      </c>
      <c r="B137" s="141">
        <v>1999</v>
      </c>
      <c r="C137" s="141" t="s">
        <v>461</v>
      </c>
      <c r="D137" s="141">
        <v>0</v>
      </c>
      <c r="E137" s="141">
        <v>0</v>
      </c>
      <c r="F137" s="141">
        <v>0</v>
      </c>
      <c r="G137" s="141">
        <v>0</v>
      </c>
      <c r="H137" s="141">
        <v>0</v>
      </c>
      <c r="I137" s="141">
        <v>0</v>
      </c>
      <c r="J137" s="141">
        <v>0</v>
      </c>
      <c r="K137" s="141">
        <v>0</v>
      </c>
      <c r="L137" s="141">
        <v>0</v>
      </c>
      <c r="M137" s="141">
        <v>0</v>
      </c>
      <c r="N137" s="141">
        <v>0</v>
      </c>
      <c r="O137" s="141">
        <v>0</v>
      </c>
      <c r="P137" s="141">
        <v>0</v>
      </c>
    </row>
    <row r="138" spans="1:16" ht="12.75">
      <c r="A138" s="141">
        <v>12</v>
      </c>
      <c r="B138" s="141">
        <v>1999</v>
      </c>
      <c r="C138" s="141" t="s">
        <v>462</v>
      </c>
      <c r="D138" s="141">
        <v>8509445</v>
      </c>
      <c r="E138" s="141">
        <v>137550947</v>
      </c>
      <c r="F138" s="141">
        <v>25149871</v>
      </c>
      <c r="G138" s="141">
        <v>30918490</v>
      </c>
      <c r="H138" s="141">
        <v>-5768619</v>
      </c>
      <c r="I138" s="141">
        <v>0</v>
      </c>
      <c r="J138" s="141">
        <v>0</v>
      </c>
      <c r="K138" s="141">
        <v>0</v>
      </c>
      <c r="L138" s="141">
        <v>0</v>
      </c>
      <c r="M138" s="141">
        <v>0</v>
      </c>
      <c r="N138" s="141">
        <v>0</v>
      </c>
      <c r="O138" s="141">
        <v>0</v>
      </c>
      <c r="P138" s="141">
        <v>-5768619</v>
      </c>
    </row>
    <row r="139" spans="1:16" ht="12.75">
      <c r="A139" s="141">
        <v>10</v>
      </c>
      <c r="B139" s="141">
        <v>1999</v>
      </c>
      <c r="C139" s="141" t="s">
        <v>463</v>
      </c>
      <c r="D139" s="141">
        <v>1282013</v>
      </c>
      <c r="E139" s="141">
        <v>9264328</v>
      </c>
      <c r="F139" s="141">
        <v>2794076</v>
      </c>
      <c r="G139" s="141">
        <v>7004678</v>
      </c>
      <c r="H139" s="141">
        <v>-4210602</v>
      </c>
      <c r="I139" s="141">
        <v>0</v>
      </c>
      <c r="J139" s="141">
        <v>0</v>
      </c>
      <c r="K139" s="141">
        <v>0</v>
      </c>
      <c r="L139" s="141">
        <v>0</v>
      </c>
      <c r="M139" s="141">
        <v>0</v>
      </c>
      <c r="N139" s="141">
        <v>0</v>
      </c>
      <c r="O139" s="141">
        <v>0</v>
      </c>
      <c r="P139" s="141">
        <v>-4210602</v>
      </c>
    </row>
    <row r="140" spans="1:16" ht="12.75">
      <c r="A140" s="141">
        <v>10</v>
      </c>
      <c r="B140" s="141">
        <v>1999</v>
      </c>
      <c r="C140" s="141" t="s">
        <v>464</v>
      </c>
      <c r="D140" s="141">
        <v>180516</v>
      </c>
      <c r="E140" s="141">
        <v>1091099</v>
      </c>
      <c r="F140" s="141">
        <v>338230</v>
      </c>
      <c r="G140" s="141">
        <v>343223</v>
      </c>
      <c r="H140" s="141">
        <v>-4993</v>
      </c>
      <c r="I140" s="141">
        <v>0</v>
      </c>
      <c r="J140" s="141">
        <v>0</v>
      </c>
      <c r="K140" s="141">
        <v>0</v>
      </c>
      <c r="L140" s="141">
        <v>0</v>
      </c>
      <c r="M140" s="141">
        <v>0</v>
      </c>
      <c r="N140" s="141">
        <v>0</v>
      </c>
      <c r="O140" s="141">
        <v>0</v>
      </c>
      <c r="P140" s="141">
        <v>-4993</v>
      </c>
    </row>
    <row r="141" spans="1:16" ht="12.75">
      <c r="A141" s="141">
        <v>10</v>
      </c>
      <c r="B141" s="141">
        <v>1999</v>
      </c>
      <c r="C141" s="141" t="s">
        <v>465</v>
      </c>
      <c r="D141" s="141">
        <v>1771193</v>
      </c>
      <c r="E141" s="141">
        <v>20452465</v>
      </c>
      <c r="F141" s="141">
        <v>8505958</v>
      </c>
      <c r="G141" s="141">
        <v>4228457</v>
      </c>
      <c r="H141" s="141">
        <v>4277501</v>
      </c>
      <c r="I141" s="141">
        <v>0</v>
      </c>
      <c r="J141" s="141">
        <v>0</v>
      </c>
      <c r="K141" s="141">
        <v>0</v>
      </c>
      <c r="L141" s="141">
        <v>0</v>
      </c>
      <c r="M141" s="141">
        <v>0</v>
      </c>
      <c r="N141" s="141">
        <v>0</v>
      </c>
      <c r="O141" s="141">
        <v>0</v>
      </c>
      <c r="P141" s="141">
        <v>4277501</v>
      </c>
    </row>
    <row r="142" spans="1:16" ht="12.75">
      <c r="A142" s="141">
        <v>10</v>
      </c>
      <c r="B142" s="141">
        <v>1999</v>
      </c>
      <c r="C142" s="141" t="s">
        <v>466</v>
      </c>
      <c r="D142" s="141">
        <v>186132</v>
      </c>
      <c r="E142" s="141">
        <v>2956921</v>
      </c>
      <c r="F142" s="141">
        <v>323299</v>
      </c>
      <c r="G142" s="141">
        <v>575566</v>
      </c>
      <c r="H142" s="141">
        <v>-252267</v>
      </c>
      <c r="I142" s="141">
        <v>0</v>
      </c>
      <c r="J142" s="141">
        <v>0</v>
      </c>
      <c r="K142" s="141">
        <v>0</v>
      </c>
      <c r="L142" s="141">
        <v>0</v>
      </c>
      <c r="M142" s="141">
        <v>0</v>
      </c>
      <c r="N142" s="141">
        <v>0</v>
      </c>
      <c r="O142" s="141">
        <v>0</v>
      </c>
      <c r="P142" s="141">
        <v>-252267</v>
      </c>
    </row>
    <row r="143" spans="1:16" ht="12.75">
      <c r="A143" s="141">
        <v>10</v>
      </c>
      <c r="B143" s="141">
        <v>1999</v>
      </c>
      <c r="C143" s="141" t="s">
        <v>467</v>
      </c>
      <c r="D143" s="141">
        <v>1483817</v>
      </c>
      <c r="E143" s="141">
        <v>15845248</v>
      </c>
      <c r="F143" s="141">
        <v>2357283</v>
      </c>
      <c r="G143" s="141">
        <v>2864291</v>
      </c>
      <c r="H143" s="141">
        <v>-507008</v>
      </c>
      <c r="I143" s="141">
        <v>0</v>
      </c>
      <c r="J143" s="141">
        <v>0</v>
      </c>
      <c r="K143" s="141">
        <v>0</v>
      </c>
      <c r="L143" s="141">
        <v>0</v>
      </c>
      <c r="M143" s="141">
        <v>0</v>
      </c>
      <c r="N143" s="141">
        <v>0</v>
      </c>
      <c r="O143" s="141">
        <v>0</v>
      </c>
      <c r="P143" s="141">
        <v>-507008</v>
      </c>
    </row>
    <row r="144" spans="1:16" ht="12.75">
      <c r="A144" s="141">
        <v>10</v>
      </c>
      <c r="B144" s="141">
        <v>1999</v>
      </c>
      <c r="C144" s="141" t="s">
        <v>468</v>
      </c>
      <c r="D144" s="141">
        <v>2518985</v>
      </c>
      <c r="E144" s="141">
        <v>19910314</v>
      </c>
      <c r="F144" s="141">
        <v>4480462</v>
      </c>
      <c r="G144" s="141">
        <v>6013925</v>
      </c>
      <c r="H144" s="141">
        <v>-1533463</v>
      </c>
      <c r="I144" s="141">
        <v>0</v>
      </c>
      <c r="J144" s="141">
        <v>0</v>
      </c>
      <c r="K144" s="141">
        <v>0</v>
      </c>
      <c r="L144" s="141">
        <v>0</v>
      </c>
      <c r="M144" s="141">
        <v>0</v>
      </c>
      <c r="N144" s="141">
        <v>0</v>
      </c>
      <c r="O144" s="141">
        <v>0</v>
      </c>
      <c r="P144" s="141">
        <v>-1533463</v>
      </c>
    </row>
    <row r="145" spans="1:16" ht="12.75">
      <c r="A145" s="141">
        <v>10</v>
      </c>
      <c r="B145" s="141">
        <v>1999</v>
      </c>
      <c r="C145" s="141" t="s">
        <v>469</v>
      </c>
      <c r="D145" s="141">
        <v>21909</v>
      </c>
      <c r="E145" s="141">
        <v>130830</v>
      </c>
      <c r="F145" s="141">
        <v>26943</v>
      </c>
      <c r="G145" s="141">
        <v>27745</v>
      </c>
      <c r="H145" s="141">
        <v>-802</v>
      </c>
      <c r="I145" s="141">
        <v>0</v>
      </c>
      <c r="J145" s="141">
        <v>0</v>
      </c>
      <c r="K145" s="141">
        <v>0</v>
      </c>
      <c r="L145" s="141">
        <v>0</v>
      </c>
      <c r="M145" s="141">
        <v>0</v>
      </c>
      <c r="N145" s="141">
        <v>0</v>
      </c>
      <c r="O145" s="141">
        <v>0</v>
      </c>
      <c r="P145" s="141">
        <v>-802</v>
      </c>
    </row>
    <row r="146" spans="1:16" ht="12.75">
      <c r="A146" s="141">
        <v>10</v>
      </c>
      <c r="B146" s="141">
        <v>1999</v>
      </c>
      <c r="C146" s="141" t="s">
        <v>470</v>
      </c>
      <c r="D146" s="141">
        <v>1035191</v>
      </c>
      <c r="E146" s="141">
        <v>7285453</v>
      </c>
      <c r="F146" s="141">
        <v>3437326</v>
      </c>
      <c r="G146" s="141">
        <v>3442250</v>
      </c>
      <c r="H146" s="141">
        <v>-4924</v>
      </c>
      <c r="I146" s="141">
        <v>0</v>
      </c>
      <c r="J146" s="141">
        <v>0</v>
      </c>
      <c r="K146" s="141">
        <v>0</v>
      </c>
      <c r="L146" s="141">
        <v>0</v>
      </c>
      <c r="M146" s="141">
        <v>0</v>
      </c>
      <c r="N146" s="141">
        <v>0</v>
      </c>
      <c r="O146" s="141">
        <v>0</v>
      </c>
      <c r="P146" s="141">
        <v>-4924</v>
      </c>
    </row>
    <row r="147" spans="1:16" ht="12.75">
      <c r="A147" s="141">
        <v>10</v>
      </c>
      <c r="B147" s="141">
        <v>1999</v>
      </c>
      <c r="C147" s="141" t="s">
        <v>471</v>
      </c>
      <c r="D147" s="141">
        <v>36767</v>
      </c>
      <c r="E147" s="141">
        <v>188633</v>
      </c>
      <c r="F147" s="141">
        <v>71572</v>
      </c>
      <c r="G147" s="141">
        <v>68777</v>
      </c>
      <c r="H147" s="141">
        <v>2795</v>
      </c>
      <c r="I147" s="141">
        <v>0</v>
      </c>
      <c r="J147" s="141">
        <v>0</v>
      </c>
      <c r="K147" s="141">
        <v>0</v>
      </c>
      <c r="L147" s="141">
        <v>0</v>
      </c>
      <c r="M147" s="141">
        <v>0</v>
      </c>
      <c r="N147" s="141">
        <v>0</v>
      </c>
      <c r="O147" s="141">
        <v>0</v>
      </c>
      <c r="P147" s="141">
        <v>2795</v>
      </c>
    </row>
    <row r="148" spans="1:16" ht="12.75">
      <c r="A148" s="141">
        <v>10</v>
      </c>
      <c r="B148" s="141">
        <v>1999</v>
      </c>
      <c r="C148" s="141" t="s">
        <v>472</v>
      </c>
      <c r="D148" s="141">
        <v>329163</v>
      </c>
      <c r="E148" s="141">
        <v>5097459</v>
      </c>
      <c r="F148" s="141">
        <v>3132625</v>
      </c>
      <c r="G148" s="141">
        <v>1641301</v>
      </c>
      <c r="H148" s="141">
        <v>1491324</v>
      </c>
      <c r="I148" s="141">
        <v>0</v>
      </c>
      <c r="J148" s="141">
        <v>0</v>
      </c>
      <c r="K148" s="141">
        <v>0</v>
      </c>
      <c r="L148" s="141">
        <v>0</v>
      </c>
      <c r="M148" s="141">
        <v>0</v>
      </c>
      <c r="N148" s="141">
        <v>0</v>
      </c>
      <c r="O148" s="141">
        <v>0</v>
      </c>
      <c r="P148" s="141">
        <v>1491324</v>
      </c>
    </row>
    <row r="149" spans="1:16" ht="12.75">
      <c r="A149" s="141">
        <v>10</v>
      </c>
      <c r="B149" s="141">
        <v>1999</v>
      </c>
      <c r="C149" s="141" t="s">
        <v>473</v>
      </c>
      <c r="D149" s="141">
        <v>88472</v>
      </c>
      <c r="E149" s="141">
        <v>848346</v>
      </c>
      <c r="F149" s="141">
        <v>413428</v>
      </c>
      <c r="G149" s="141">
        <v>407466</v>
      </c>
      <c r="H149" s="141">
        <v>5962</v>
      </c>
      <c r="I149" s="141">
        <v>0</v>
      </c>
      <c r="J149" s="141">
        <v>0</v>
      </c>
      <c r="K149" s="141">
        <v>0</v>
      </c>
      <c r="L149" s="141">
        <v>0</v>
      </c>
      <c r="M149" s="141">
        <v>0</v>
      </c>
      <c r="N149" s="141">
        <v>0</v>
      </c>
      <c r="O149" s="141">
        <v>0</v>
      </c>
      <c r="P149" s="141">
        <v>5962</v>
      </c>
    </row>
    <row r="150" spans="1:16" ht="12.75">
      <c r="A150" s="141">
        <v>10</v>
      </c>
      <c r="B150" s="141">
        <v>1999</v>
      </c>
      <c r="C150" s="141" t="s">
        <v>474</v>
      </c>
      <c r="D150" s="141">
        <v>57107</v>
      </c>
      <c r="E150" s="141">
        <v>412907</v>
      </c>
      <c r="F150" s="141">
        <v>150290</v>
      </c>
      <c r="G150" s="141">
        <v>116126</v>
      </c>
      <c r="H150" s="141">
        <v>34164</v>
      </c>
      <c r="I150" s="141">
        <v>0</v>
      </c>
      <c r="J150" s="141">
        <v>0</v>
      </c>
      <c r="K150" s="141">
        <v>0</v>
      </c>
      <c r="L150" s="141">
        <v>0</v>
      </c>
      <c r="M150" s="141">
        <v>0</v>
      </c>
      <c r="N150" s="141">
        <v>0</v>
      </c>
      <c r="O150" s="141">
        <v>0</v>
      </c>
      <c r="P150" s="141">
        <v>34164</v>
      </c>
    </row>
    <row r="151" spans="1:16" ht="12.75">
      <c r="A151" s="141">
        <v>10</v>
      </c>
      <c r="B151" s="141">
        <v>1999</v>
      </c>
      <c r="C151" s="141" t="s">
        <v>475</v>
      </c>
      <c r="D151" s="141">
        <v>423701</v>
      </c>
      <c r="E151" s="141">
        <v>2684809</v>
      </c>
      <c r="F151" s="141">
        <v>633094</v>
      </c>
      <c r="G151" s="141">
        <v>1019004</v>
      </c>
      <c r="H151" s="141">
        <v>-385910</v>
      </c>
      <c r="I151" s="141">
        <v>0</v>
      </c>
      <c r="J151" s="141">
        <v>0</v>
      </c>
      <c r="K151" s="141">
        <v>0</v>
      </c>
      <c r="L151" s="141">
        <v>0</v>
      </c>
      <c r="M151" s="141">
        <v>0</v>
      </c>
      <c r="N151" s="141">
        <v>0</v>
      </c>
      <c r="O151" s="141">
        <v>0</v>
      </c>
      <c r="P151" s="141">
        <v>-385910</v>
      </c>
    </row>
    <row r="152" spans="1:16" ht="12.75">
      <c r="A152" s="141">
        <v>12</v>
      </c>
      <c r="B152" s="141">
        <v>1999</v>
      </c>
      <c r="C152" s="141" t="s">
        <v>476</v>
      </c>
      <c r="D152" s="141">
        <v>9414966</v>
      </c>
      <c r="E152" s="141">
        <v>86168812</v>
      </c>
      <c r="F152" s="141">
        <v>26664586</v>
      </c>
      <c r="G152" s="141">
        <v>27752809</v>
      </c>
      <c r="H152" s="141">
        <v>-1088223</v>
      </c>
      <c r="I152" s="141">
        <v>0</v>
      </c>
      <c r="J152" s="141">
        <v>0</v>
      </c>
      <c r="K152" s="141">
        <v>0</v>
      </c>
      <c r="L152" s="141">
        <v>0</v>
      </c>
      <c r="M152" s="141">
        <v>0</v>
      </c>
      <c r="N152" s="141">
        <v>0</v>
      </c>
      <c r="O152" s="141">
        <v>0</v>
      </c>
      <c r="P152" s="141">
        <v>-1088223</v>
      </c>
    </row>
    <row r="153" spans="1:16" ht="12.75">
      <c r="A153" s="141">
        <v>10</v>
      </c>
      <c r="B153" s="141">
        <v>1999</v>
      </c>
      <c r="C153" s="141" t="s">
        <v>477</v>
      </c>
      <c r="D153" s="141">
        <v>4044</v>
      </c>
      <c r="E153" s="141">
        <v>7130</v>
      </c>
      <c r="F153" s="141">
        <v>4506</v>
      </c>
      <c r="G153" s="141">
        <v>9563</v>
      </c>
      <c r="H153" s="141">
        <v>-5057</v>
      </c>
      <c r="I153" s="141">
        <v>0</v>
      </c>
      <c r="J153" s="141">
        <v>0</v>
      </c>
      <c r="K153" s="141">
        <v>0</v>
      </c>
      <c r="L153" s="141">
        <v>0</v>
      </c>
      <c r="M153" s="141">
        <v>0</v>
      </c>
      <c r="N153" s="141">
        <v>0</v>
      </c>
      <c r="O153" s="141">
        <v>0</v>
      </c>
      <c r="P153" s="141">
        <v>-5057</v>
      </c>
    </row>
    <row r="154" spans="1:16" ht="12.75">
      <c r="A154" s="141">
        <v>10</v>
      </c>
      <c r="B154" s="141">
        <v>1999</v>
      </c>
      <c r="C154" s="141" t="s">
        <v>478</v>
      </c>
      <c r="D154" s="141">
        <v>2137682</v>
      </c>
      <c r="E154" s="141">
        <v>15403932</v>
      </c>
      <c r="F154" s="141">
        <v>7734626</v>
      </c>
      <c r="G154" s="141">
        <v>9175871</v>
      </c>
      <c r="H154" s="141">
        <v>-1441245</v>
      </c>
      <c r="I154" s="141">
        <v>0</v>
      </c>
      <c r="J154" s="141">
        <v>0</v>
      </c>
      <c r="K154" s="141">
        <v>0</v>
      </c>
      <c r="L154" s="141">
        <v>0</v>
      </c>
      <c r="M154" s="141">
        <v>0</v>
      </c>
      <c r="N154" s="141">
        <v>0</v>
      </c>
      <c r="O154" s="141">
        <v>0</v>
      </c>
      <c r="P154" s="141">
        <v>-1441245</v>
      </c>
    </row>
    <row r="155" spans="1:16" ht="12.75">
      <c r="A155" s="141">
        <v>10</v>
      </c>
      <c r="B155" s="141">
        <v>1999</v>
      </c>
      <c r="C155" s="141" t="s">
        <v>479</v>
      </c>
      <c r="D155" s="141">
        <v>1704</v>
      </c>
      <c r="E155" s="141">
        <v>14279</v>
      </c>
      <c r="F155" s="141">
        <v>3916</v>
      </c>
      <c r="G155" s="141">
        <v>3605</v>
      </c>
      <c r="H155" s="141">
        <v>311</v>
      </c>
      <c r="I155" s="141">
        <v>0</v>
      </c>
      <c r="J155" s="141">
        <v>0</v>
      </c>
      <c r="K155" s="141">
        <v>0</v>
      </c>
      <c r="L155" s="141">
        <v>0</v>
      </c>
      <c r="M155" s="141">
        <v>0</v>
      </c>
      <c r="N155" s="141">
        <v>0</v>
      </c>
      <c r="O155" s="141">
        <v>0</v>
      </c>
      <c r="P155" s="141">
        <v>311</v>
      </c>
    </row>
    <row r="156" spans="1:16" ht="12.75">
      <c r="A156" s="141">
        <v>10</v>
      </c>
      <c r="B156" s="141">
        <v>1999</v>
      </c>
      <c r="C156" s="141" t="s">
        <v>480</v>
      </c>
      <c r="D156" s="141">
        <v>7047</v>
      </c>
      <c r="E156" s="141">
        <v>47031</v>
      </c>
      <c r="F156" s="141">
        <v>10425</v>
      </c>
      <c r="G156" s="141">
        <v>10287</v>
      </c>
      <c r="H156" s="141">
        <v>138</v>
      </c>
      <c r="I156" s="141">
        <v>0</v>
      </c>
      <c r="J156" s="141">
        <v>0</v>
      </c>
      <c r="K156" s="141">
        <v>0</v>
      </c>
      <c r="L156" s="141">
        <v>0</v>
      </c>
      <c r="M156" s="141">
        <v>0</v>
      </c>
      <c r="N156" s="141">
        <v>0</v>
      </c>
      <c r="O156" s="141">
        <v>0</v>
      </c>
      <c r="P156" s="141">
        <v>138</v>
      </c>
    </row>
    <row r="157" spans="1:16" ht="12.75">
      <c r="A157" s="141">
        <v>10</v>
      </c>
      <c r="B157" s="141">
        <v>1999</v>
      </c>
      <c r="C157" s="141" t="s">
        <v>481</v>
      </c>
      <c r="D157" s="141">
        <v>0</v>
      </c>
      <c r="E157" s="141">
        <v>0</v>
      </c>
      <c r="F157" s="141">
        <v>0</v>
      </c>
      <c r="G157" s="141">
        <v>0</v>
      </c>
      <c r="H157" s="141">
        <v>0</v>
      </c>
      <c r="I157" s="141">
        <v>0</v>
      </c>
      <c r="J157" s="141">
        <v>0</v>
      </c>
      <c r="K157" s="141">
        <v>0</v>
      </c>
      <c r="L157" s="141">
        <v>0</v>
      </c>
      <c r="M157" s="141">
        <v>0</v>
      </c>
      <c r="N157" s="141">
        <v>0</v>
      </c>
      <c r="O157" s="141">
        <v>0</v>
      </c>
      <c r="P157" s="141">
        <v>0</v>
      </c>
    </row>
    <row r="158" spans="1:16" ht="12.75">
      <c r="A158" s="141">
        <v>10</v>
      </c>
      <c r="B158" s="141">
        <v>1999</v>
      </c>
      <c r="C158" s="141" t="s">
        <v>482</v>
      </c>
      <c r="D158" s="141">
        <v>10239</v>
      </c>
      <c r="E158" s="141">
        <v>250704</v>
      </c>
      <c r="F158" s="141">
        <v>163076</v>
      </c>
      <c r="G158" s="141">
        <v>159349</v>
      </c>
      <c r="H158" s="141">
        <v>3727</v>
      </c>
      <c r="I158" s="141">
        <v>0</v>
      </c>
      <c r="J158" s="141">
        <v>0</v>
      </c>
      <c r="K158" s="141">
        <v>0</v>
      </c>
      <c r="L158" s="141">
        <v>0</v>
      </c>
      <c r="M158" s="141">
        <v>0</v>
      </c>
      <c r="N158" s="141">
        <v>0</v>
      </c>
      <c r="O158" s="141">
        <v>0</v>
      </c>
      <c r="P158" s="141">
        <v>3727</v>
      </c>
    </row>
    <row r="159" spans="1:16" ht="12.75">
      <c r="A159" s="141">
        <v>10</v>
      </c>
      <c r="B159" s="141">
        <v>1999</v>
      </c>
      <c r="C159" s="141" t="s">
        <v>483</v>
      </c>
      <c r="D159" s="141">
        <v>0</v>
      </c>
      <c r="E159" s="141">
        <v>0</v>
      </c>
      <c r="F159" s="141">
        <v>0</v>
      </c>
      <c r="G159" s="141">
        <v>0</v>
      </c>
      <c r="H159" s="141">
        <v>0</v>
      </c>
      <c r="I159" s="141">
        <v>0</v>
      </c>
      <c r="J159" s="141">
        <v>0</v>
      </c>
      <c r="K159" s="141">
        <v>0</v>
      </c>
      <c r="L159" s="141">
        <v>0</v>
      </c>
      <c r="M159" s="141">
        <v>0</v>
      </c>
      <c r="N159" s="141">
        <v>0</v>
      </c>
      <c r="O159" s="141">
        <v>0</v>
      </c>
      <c r="P159" s="141">
        <v>0</v>
      </c>
    </row>
    <row r="160" spans="1:16" ht="12.75">
      <c r="A160" s="141">
        <v>10</v>
      </c>
      <c r="B160" s="141">
        <v>1999</v>
      </c>
      <c r="C160" s="141" t="s">
        <v>484</v>
      </c>
      <c r="D160" s="141">
        <v>1381891</v>
      </c>
      <c r="E160" s="141">
        <v>13992456</v>
      </c>
      <c r="F160" s="141">
        <v>3732300</v>
      </c>
      <c r="G160" s="141">
        <v>4697572</v>
      </c>
      <c r="H160" s="141">
        <v>-965272</v>
      </c>
      <c r="I160" s="141">
        <v>0</v>
      </c>
      <c r="J160" s="141">
        <v>0</v>
      </c>
      <c r="K160" s="141">
        <v>0</v>
      </c>
      <c r="L160" s="141">
        <v>0</v>
      </c>
      <c r="M160" s="141">
        <v>0</v>
      </c>
      <c r="N160" s="141">
        <v>0</v>
      </c>
      <c r="O160" s="141">
        <v>0</v>
      </c>
      <c r="P160" s="141">
        <v>-965272</v>
      </c>
    </row>
    <row r="161" spans="1:16" ht="12.75">
      <c r="A161" s="141">
        <v>10</v>
      </c>
      <c r="B161" s="141">
        <v>1999</v>
      </c>
      <c r="C161" s="141" t="s">
        <v>485</v>
      </c>
      <c r="D161" s="141">
        <v>0</v>
      </c>
      <c r="E161" s="141">
        <v>0</v>
      </c>
      <c r="F161" s="141">
        <v>0</v>
      </c>
      <c r="G161" s="141">
        <v>0</v>
      </c>
      <c r="H161" s="141">
        <v>0</v>
      </c>
      <c r="I161" s="141">
        <v>0</v>
      </c>
      <c r="J161" s="141">
        <v>0</v>
      </c>
      <c r="K161" s="141">
        <v>0</v>
      </c>
      <c r="L161" s="141">
        <v>0</v>
      </c>
      <c r="M161" s="141">
        <v>0</v>
      </c>
      <c r="N161" s="141">
        <v>0</v>
      </c>
      <c r="O161" s="141">
        <v>0</v>
      </c>
      <c r="P161" s="141">
        <v>0</v>
      </c>
    </row>
    <row r="162" spans="1:16" ht="12.75">
      <c r="A162" s="141">
        <v>10</v>
      </c>
      <c r="B162" s="141">
        <v>1999</v>
      </c>
      <c r="C162" s="141" t="s">
        <v>486</v>
      </c>
      <c r="D162" s="141">
        <v>247462</v>
      </c>
      <c r="E162" s="141">
        <v>1796348</v>
      </c>
      <c r="F162" s="141">
        <v>113826</v>
      </c>
      <c r="G162" s="141">
        <v>3988963</v>
      </c>
      <c r="H162" s="141">
        <v>-3875137</v>
      </c>
      <c r="I162" s="141">
        <v>0</v>
      </c>
      <c r="J162" s="141">
        <v>0</v>
      </c>
      <c r="K162" s="141">
        <v>0</v>
      </c>
      <c r="L162" s="141">
        <v>0</v>
      </c>
      <c r="M162" s="141">
        <v>0</v>
      </c>
      <c r="N162" s="141">
        <v>0</v>
      </c>
      <c r="O162" s="141">
        <v>0</v>
      </c>
      <c r="P162" s="141">
        <v>-3875137</v>
      </c>
    </row>
    <row r="163" spans="1:16" ht="12.75">
      <c r="A163" s="141">
        <v>10</v>
      </c>
      <c r="B163" s="141">
        <v>1999</v>
      </c>
      <c r="C163" s="141" t="s">
        <v>487</v>
      </c>
      <c r="D163" s="141">
        <v>10646741</v>
      </c>
      <c r="E163" s="141">
        <v>86907048</v>
      </c>
      <c r="F163" s="141">
        <v>36158275</v>
      </c>
      <c r="G163" s="141">
        <v>40174269</v>
      </c>
      <c r="H163" s="141">
        <v>-4015994</v>
      </c>
      <c r="I163" s="141">
        <v>0</v>
      </c>
      <c r="J163" s="141">
        <v>0</v>
      </c>
      <c r="K163" s="141">
        <v>0</v>
      </c>
      <c r="L163" s="141">
        <v>0</v>
      </c>
      <c r="M163" s="141">
        <v>0</v>
      </c>
      <c r="N163" s="141">
        <v>0</v>
      </c>
      <c r="O163" s="141">
        <v>0</v>
      </c>
      <c r="P163" s="141">
        <v>-4015994</v>
      </c>
    </row>
    <row r="164" spans="1:16" ht="12.75">
      <c r="A164" s="141">
        <v>10</v>
      </c>
      <c r="B164" s="141">
        <v>1999</v>
      </c>
      <c r="C164" s="141" t="s">
        <v>488</v>
      </c>
      <c r="D164" s="141">
        <v>312355</v>
      </c>
      <c r="E164" s="141">
        <v>2991684</v>
      </c>
      <c r="F164" s="141">
        <v>734831</v>
      </c>
      <c r="G164" s="141">
        <v>883020</v>
      </c>
      <c r="H164" s="141">
        <v>-148189</v>
      </c>
      <c r="I164" s="141">
        <v>0</v>
      </c>
      <c r="J164" s="141">
        <v>0</v>
      </c>
      <c r="K164" s="141">
        <v>0</v>
      </c>
      <c r="L164" s="141">
        <v>0</v>
      </c>
      <c r="M164" s="141">
        <v>0</v>
      </c>
      <c r="N164" s="141">
        <v>0</v>
      </c>
      <c r="O164" s="141">
        <v>0</v>
      </c>
      <c r="P164" s="141">
        <v>-148189</v>
      </c>
    </row>
    <row r="165" spans="1:16" ht="12.75">
      <c r="A165" s="141">
        <v>10</v>
      </c>
      <c r="B165" s="141">
        <v>1999</v>
      </c>
      <c r="C165" s="141" t="s">
        <v>489</v>
      </c>
      <c r="D165" s="141">
        <v>1209134</v>
      </c>
      <c r="E165" s="141">
        <v>11544275</v>
      </c>
      <c r="F165" s="141">
        <v>1092155</v>
      </c>
      <c r="G165" s="141">
        <v>1046717</v>
      </c>
      <c r="H165" s="141">
        <v>45438</v>
      </c>
      <c r="I165" s="141">
        <v>0</v>
      </c>
      <c r="J165" s="141">
        <v>0</v>
      </c>
      <c r="K165" s="141">
        <v>0</v>
      </c>
      <c r="L165" s="141">
        <v>0</v>
      </c>
      <c r="M165" s="141">
        <v>0</v>
      </c>
      <c r="N165" s="141">
        <v>0</v>
      </c>
      <c r="O165" s="141">
        <v>0</v>
      </c>
      <c r="P165" s="141">
        <v>45438</v>
      </c>
    </row>
    <row r="166" spans="1:16" ht="12.75">
      <c r="A166" s="141">
        <v>10</v>
      </c>
      <c r="B166" s="141">
        <v>1999</v>
      </c>
      <c r="C166" s="141" t="s">
        <v>490</v>
      </c>
      <c r="D166" s="141">
        <v>0</v>
      </c>
      <c r="E166" s="141">
        <v>0</v>
      </c>
      <c r="F166" s="141">
        <v>0</v>
      </c>
      <c r="G166" s="141">
        <v>0</v>
      </c>
      <c r="H166" s="141">
        <v>0</v>
      </c>
      <c r="I166" s="141">
        <v>0</v>
      </c>
      <c r="J166" s="141">
        <v>0</v>
      </c>
      <c r="K166" s="141">
        <v>0</v>
      </c>
      <c r="L166" s="141">
        <v>0</v>
      </c>
      <c r="M166" s="141">
        <v>0</v>
      </c>
      <c r="N166" s="141">
        <v>0</v>
      </c>
      <c r="O166" s="141">
        <v>0</v>
      </c>
      <c r="P166" s="141">
        <v>0</v>
      </c>
    </row>
    <row r="167" spans="1:16" ht="12.75">
      <c r="A167" s="141">
        <v>10</v>
      </c>
      <c r="B167" s="141">
        <v>1999</v>
      </c>
      <c r="C167" s="141" t="s">
        <v>491</v>
      </c>
      <c r="D167" s="141">
        <v>4738</v>
      </c>
      <c r="E167" s="141">
        <v>15870</v>
      </c>
      <c r="F167" s="141">
        <v>5385</v>
      </c>
      <c r="G167" s="141">
        <v>29617</v>
      </c>
      <c r="H167" s="141">
        <v>-24232</v>
      </c>
      <c r="I167" s="141">
        <v>0</v>
      </c>
      <c r="J167" s="141">
        <v>0</v>
      </c>
      <c r="K167" s="141">
        <v>0</v>
      </c>
      <c r="L167" s="141">
        <v>0</v>
      </c>
      <c r="M167" s="141">
        <v>0</v>
      </c>
      <c r="N167" s="141">
        <v>0</v>
      </c>
      <c r="O167" s="141">
        <v>0</v>
      </c>
      <c r="P167" s="141">
        <v>-24232</v>
      </c>
    </row>
    <row r="168" spans="1:16" ht="12.75">
      <c r="A168" s="141">
        <v>10</v>
      </c>
      <c r="B168" s="141">
        <v>1999</v>
      </c>
      <c r="C168" s="141" t="s">
        <v>492</v>
      </c>
      <c r="D168" s="141">
        <v>392709</v>
      </c>
      <c r="E168" s="141">
        <v>3723103</v>
      </c>
      <c r="F168" s="141">
        <v>396052</v>
      </c>
      <c r="G168" s="141">
        <v>2190548</v>
      </c>
      <c r="H168" s="141">
        <v>-1794496</v>
      </c>
      <c r="I168" s="141">
        <v>0</v>
      </c>
      <c r="J168" s="141">
        <v>0</v>
      </c>
      <c r="K168" s="141">
        <v>0</v>
      </c>
      <c r="L168" s="141">
        <v>0</v>
      </c>
      <c r="M168" s="141">
        <v>0</v>
      </c>
      <c r="N168" s="141">
        <v>0</v>
      </c>
      <c r="O168" s="141">
        <v>0</v>
      </c>
      <c r="P168" s="141">
        <v>-1794496</v>
      </c>
    </row>
    <row r="169" spans="1:16" ht="12.75">
      <c r="A169" s="141">
        <v>10</v>
      </c>
      <c r="B169" s="141">
        <v>1999</v>
      </c>
      <c r="C169" s="141" t="s">
        <v>493</v>
      </c>
      <c r="D169" s="141">
        <v>51240</v>
      </c>
      <c r="E169" s="141">
        <v>313499</v>
      </c>
      <c r="F169" s="141">
        <v>154055</v>
      </c>
      <c r="G169" s="141">
        <v>146956</v>
      </c>
      <c r="H169" s="141">
        <v>7099</v>
      </c>
      <c r="I169" s="141">
        <v>0</v>
      </c>
      <c r="J169" s="141">
        <v>0</v>
      </c>
      <c r="K169" s="141">
        <v>0</v>
      </c>
      <c r="L169" s="141">
        <v>0</v>
      </c>
      <c r="M169" s="141">
        <v>0</v>
      </c>
      <c r="N169" s="141">
        <v>0</v>
      </c>
      <c r="O169" s="141">
        <v>0</v>
      </c>
      <c r="P169" s="141">
        <v>7099</v>
      </c>
    </row>
    <row r="170" spans="1:16" ht="12.75">
      <c r="A170" s="141">
        <v>10</v>
      </c>
      <c r="B170" s="141">
        <v>1999</v>
      </c>
      <c r="C170" s="141" t="s">
        <v>494</v>
      </c>
      <c r="D170" s="141">
        <v>1742</v>
      </c>
      <c r="E170" s="141">
        <v>102638</v>
      </c>
      <c r="F170" s="141">
        <v>28888</v>
      </c>
      <c r="G170" s="141">
        <v>24448</v>
      </c>
      <c r="H170" s="141">
        <v>4440</v>
      </c>
      <c r="I170" s="141">
        <v>0</v>
      </c>
      <c r="J170" s="141">
        <v>0</v>
      </c>
      <c r="K170" s="141">
        <v>0</v>
      </c>
      <c r="L170" s="141">
        <v>0</v>
      </c>
      <c r="M170" s="141">
        <v>0</v>
      </c>
      <c r="N170" s="141">
        <v>0</v>
      </c>
      <c r="O170" s="141">
        <v>0</v>
      </c>
      <c r="P170" s="141">
        <v>4440</v>
      </c>
    </row>
    <row r="171" spans="1:16" ht="12.75">
      <c r="A171" s="141">
        <v>10</v>
      </c>
      <c r="B171" s="141">
        <v>1999</v>
      </c>
      <c r="C171" s="141" t="s">
        <v>495</v>
      </c>
      <c r="D171" s="141">
        <v>102476</v>
      </c>
      <c r="E171" s="141">
        <v>1700378</v>
      </c>
      <c r="F171" s="141">
        <v>222171</v>
      </c>
      <c r="G171" s="141">
        <v>220108</v>
      </c>
      <c r="H171" s="141">
        <v>2063</v>
      </c>
      <c r="I171" s="141">
        <v>0</v>
      </c>
      <c r="J171" s="141">
        <v>0</v>
      </c>
      <c r="K171" s="141">
        <v>0</v>
      </c>
      <c r="L171" s="141">
        <v>0</v>
      </c>
      <c r="M171" s="141">
        <v>0</v>
      </c>
      <c r="N171" s="141">
        <v>0</v>
      </c>
      <c r="O171" s="141">
        <v>0</v>
      </c>
      <c r="P171" s="141">
        <v>2063</v>
      </c>
    </row>
    <row r="172" spans="1:16" ht="12.75">
      <c r="A172" s="141">
        <v>10</v>
      </c>
      <c r="B172" s="141">
        <v>1999</v>
      </c>
      <c r="C172" s="141" t="s">
        <v>496</v>
      </c>
      <c r="D172" s="141">
        <v>18680</v>
      </c>
      <c r="E172" s="141">
        <v>163888</v>
      </c>
      <c r="F172" s="141">
        <v>80899</v>
      </c>
      <c r="G172" s="141">
        <v>80435</v>
      </c>
      <c r="H172" s="141">
        <v>464</v>
      </c>
      <c r="I172" s="141">
        <v>0</v>
      </c>
      <c r="J172" s="141">
        <v>0</v>
      </c>
      <c r="K172" s="141">
        <v>0</v>
      </c>
      <c r="L172" s="141">
        <v>0</v>
      </c>
      <c r="M172" s="141">
        <v>0</v>
      </c>
      <c r="N172" s="141">
        <v>0</v>
      </c>
      <c r="O172" s="141">
        <v>0</v>
      </c>
      <c r="P172" s="141">
        <v>464</v>
      </c>
    </row>
    <row r="173" spans="1:16" ht="12.75">
      <c r="A173" s="141">
        <v>10</v>
      </c>
      <c r="B173" s="141">
        <v>1999</v>
      </c>
      <c r="C173" s="141" t="s">
        <v>497</v>
      </c>
      <c r="D173" s="141">
        <v>6082</v>
      </c>
      <c r="E173" s="141">
        <v>60015</v>
      </c>
      <c r="F173" s="141">
        <v>27995</v>
      </c>
      <c r="G173" s="141">
        <v>34765</v>
      </c>
      <c r="H173" s="141">
        <v>-6770</v>
      </c>
      <c r="I173" s="141">
        <v>0</v>
      </c>
      <c r="J173" s="141">
        <v>0</v>
      </c>
      <c r="K173" s="141">
        <v>0</v>
      </c>
      <c r="L173" s="141">
        <v>0</v>
      </c>
      <c r="M173" s="141">
        <v>0</v>
      </c>
      <c r="N173" s="141">
        <v>0</v>
      </c>
      <c r="O173" s="141">
        <v>0</v>
      </c>
      <c r="P173" s="141">
        <v>-6770</v>
      </c>
    </row>
    <row r="174" spans="1:16" ht="12.75">
      <c r="A174" s="141">
        <v>10</v>
      </c>
      <c r="B174" s="141">
        <v>1999</v>
      </c>
      <c r="C174" s="141" t="s">
        <v>498</v>
      </c>
      <c r="D174" s="141">
        <v>49447</v>
      </c>
      <c r="E174" s="141">
        <v>407565</v>
      </c>
      <c r="F174" s="141">
        <v>223798</v>
      </c>
      <c r="G174" s="141">
        <v>215853</v>
      </c>
      <c r="H174" s="141">
        <v>7945</v>
      </c>
      <c r="I174" s="141">
        <v>0</v>
      </c>
      <c r="J174" s="141">
        <v>0</v>
      </c>
      <c r="K174" s="141">
        <v>0</v>
      </c>
      <c r="L174" s="141">
        <v>0</v>
      </c>
      <c r="M174" s="141">
        <v>0</v>
      </c>
      <c r="N174" s="141">
        <v>0</v>
      </c>
      <c r="O174" s="141">
        <v>0</v>
      </c>
      <c r="P174" s="141">
        <v>7945</v>
      </c>
    </row>
    <row r="175" spans="1:16" ht="12.75">
      <c r="A175" s="141">
        <v>10</v>
      </c>
      <c r="B175" s="141">
        <v>1999</v>
      </c>
      <c r="C175" s="141" t="s">
        <v>499</v>
      </c>
      <c r="D175" s="141">
        <v>3934221</v>
      </c>
      <c r="E175" s="141">
        <v>30133652</v>
      </c>
      <c r="F175" s="141">
        <v>14217691</v>
      </c>
      <c r="G175" s="141">
        <v>14419439</v>
      </c>
      <c r="H175" s="141">
        <v>-201748</v>
      </c>
      <c r="I175" s="141">
        <v>0</v>
      </c>
      <c r="J175" s="141">
        <v>0</v>
      </c>
      <c r="K175" s="141">
        <v>0</v>
      </c>
      <c r="L175" s="141">
        <v>0</v>
      </c>
      <c r="M175" s="141">
        <v>0</v>
      </c>
      <c r="N175" s="141">
        <v>0</v>
      </c>
      <c r="O175" s="141">
        <v>0</v>
      </c>
      <c r="P175" s="141">
        <v>-201748</v>
      </c>
    </row>
    <row r="176" spans="1:16" ht="12.75">
      <c r="A176" s="141">
        <v>10</v>
      </c>
      <c r="B176" s="141">
        <v>1999</v>
      </c>
      <c r="C176" s="141" t="s">
        <v>402</v>
      </c>
      <c r="D176" s="141">
        <v>1376219</v>
      </c>
      <c r="E176" s="141">
        <v>22354822</v>
      </c>
      <c r="F176" s="141">
        <v>5333336</v>
      </c>
      <c r="G176" s="141">
        <v>15298865</v>
      </c>
      <c r="H176" s="141">
        <v>-9965529</v>
      </c>
      <c r="I176" s="141">
        <v>0</v>
      </c>
      <c r="J176" s="141">
        <v>0</v>
      </c>
      <c r="K176" s="141">
        <v>0</v>
      </c>
      <c r="L176" s="141">
        <v>0</v>
      </c>
      <c r="M176" s="141">
        <v>0</v>
      </c>
      <c r="N176" s="141">
        <v>0</v>
      </c>
      <c r="O176" s="141">
        <v>0</v>
      </c>
      <c r="P176" s="141">
        <v>-9965529</v>
      </c>
    </row>
    <row r="177" spans="1:16" ht="12.75">
      <c r="A177" s="141">
        <v>10</v>
      </c>
      <c r="B177" s="141">
        <v>1999</v>
      </c>
      <c r="C177" s="141" t="s">
        <v>403</v>
      </c>
      <c r="D177" s="141">
        <v>97720</v>
      </c>
      <c r="E177" s="141">
        <v>2847286</v>
      </c>
      <c r="F177" s="141">
        <v>369863</v>
      </c>
      <c r="G177" s="141">
        <v>325730</v>
      </c>
      <c r="H177" s="141">
        <v>44133</v>
      </c>
      <c r="I177" s="141">
        <v>0</v>
      </c>
      <c r="J177" s="141">
        <v>0</v>
      </c>
      <c r="K177" s="141">
        <v>0</v>
      </c>
      <c r="L177" s="141">
        <v>0</v>
      </c>
      <c r="M177" s="141">
        <v>0</v>
      </c>
      <c r="N177" s="141">
        <v>0</v>
      </c>
      <c r="O177" s="141">
        <v>0</v>
      </c>
      <c r="P177" s="141">
        <v>44133</v>
      </c>
    </row>
    <row r="178" spans="1:16" ht="12.75">
      <c r="A178" s="141">
        <v>10</v>
      </c>
      <c r="B178" s="141">
        <v>1999</v>
      </c>
      <c r="C178" s="141" t="s">
        <v>404</v>
      </c>
      <c r="D178" s="141">
        <v>55067</v>
      </c>
      <c r="E178" s="141">
        <v>1507498</v>
      </c>
      <c r="F178" s="141">
        <v>757747</v>
      </c>
      <c r="G178" s="141">
        <v>786237</v>
      </c>
      <c r="H178" s="141">
        <v>-28490</v>
      </c>
      <c r="I178" s="141">
        <v>0</v>
      </c>
      <c r="J178" s="141">
        <v>0</v>
      </c>
      <c r="K178" s="141">
        <v>0</v>
      </c>
      <c r="L178" s="141">
        <v>0</v>
      </c>
      <c r="M178" s="141">
        <v>0</v>
      </c>
      <c r="N178" s="141">
        <v>0</v>
      </c>
      <c r="O178" s="141">
        <v>0</v>
      </c>
      <c r="P178" s="141">
        <v>-28490</v>
      </c>
    </row>
    <row r="179" spans="1:16" ht="12.75">
      <c r="A179" s="141">
        <v>10</v>
      </c>
      <c r="B179" s="141">
        <v>1999</v>
      </c>
      <c r="C179" s="141" t="s">
        <v>405</v>
      </c>
      <c r="D179" s="141">
        <v>169717</v>
      </c>
      <c r="E179" s="141">
        <v>1678367</v>
      </c>
      <c r="F179" s="141">
        <v>240129</v>
      </c>
      <c r="G179" s="141">
        <v>601111</v>
      </c>
      <c r="H179" s="141">
        <v>-360982</v>
      </c>
      <c r="I179" s="141">
        <v>0</v>
      </c>
      <c r="J179" s="141">
        <v>0</v>
      </c>
      <c r="K179" s="141">
        <v>0</v>
      </c>
      <c r="L179" s="141">
        <v>0</v>
      </c>
      <c r="M179" s="141">
        <v>0</v>
      </c>
      <c r="N179" s="141">
        <v>0</v>
      </c>
      <c r="O179" s="141">
        <v>0</v>
      </c>
      <c r="P179" s="141">
        <v>-360982</v>
      </c>
    </row>
    <row r="180" spans="1:16" ht="12.75">
      <c r="A180" s="141">
        <v>10</v>
      </c>
      <c r="B180" s="141">
        <v>1999</v>
      </c>
      <c r="C180" s="141" t="s">
        <v>406</v>
      </c>
      <c r="D180" s="141">
        <v>69772</v>
      </c>
      <c r="E180" s="141">
        <v>1329897</v>
      </c>
      <c r="F180" s="141">
        <v>355794</v>
      </c>
      <c r="G180" s="141">
        <v>345605</v>
      </c>
      <c r="H180" s="141">
        <v>10189</v>
      </c>
      <c r="I180" s="141">
        <v>0</v>
      </c>
      <c r="J180" s="141">
        <v>0</v>
      </c>
      <c r="K180" s="141">
        <v>0</v>
      </c>
      <c r="L180" s="141">
        <v>0</v>
      </c>
      <c r="M180" s="141">
        <v>0</v>
      </c>
      <c r="N180" s="141">
        <v>0</v>
      </c>
      <c r="O180" s="141">
        <v>0</v>
      </c>
      <c r="P180" s="141">
        <v>10189</v>
      </c>
    </row>
    <row r="181" spans="1:16" ht="12.75">
      <c r="A181" s="141">
        <v>10</v>
      </c>
      <c r="B181" s="141">
        <v>1999</v>
      </c>
      <c r="C181" s="141" t="s">
        <v>407</v>
      </c>
      <c r="D181" s="141">
        <v>2595197</v>
      </c>
      <c r="E181" s="141">
        <v>27305759</v>
      </c>
      <c r="F181" s="141">
        <v>19533088</v>
      </c>
      <c r="G181" s="141">
        <v>16593339</v>
      </c>
      <c r="H181" s="141">
        <v>2939749</v>
      </c>
      <c r="I181" s="141">
        <v>0</v>
      </c>
      <c r="J181" s="141">
        <v>0</v>
      </c>
      <c r="K181" s="141">
        <v>0</v>
      </c>
      <c r="L181" s="141">
        <v>0</v>
      </c>
      <c r="M181" s="141">
        <v>0</v>
      </c>
      <c r="N181" s="141">
        <v>0</v>
      </c>
      <c r="O181" s="141">
        <v>0</v>
      </c>
      <c r="P181" s="141">
        <v>2939749</v>
      </c>
    </row>
    <row r="182" spans="1:16" ht="12.75">
      <c r="A182" s="141">
        <v>12</v>
      </c>
      <c r="B182" s="141">
        <v>1999</v>
      </c>
      <c r="C182" s="141" t="s">
        <v>408</v>
      </c>
      <c r="D182" s="141">
        <v>24883326</v>
      </c>
      <c r="E182" s="141">
        <v>226599124</v>
      </c>
      <c r="F182" s="141">
        <v>91694827</v>
      </c>
      <c r="G182" s="141">
        <v>111462272</v>
      </c>
      <c r="H182" s="141">
        <v>-19767445</v>
      </c>
      <c r="I182" s="141">
        <v>0</v>
      </c>
      <c r="J182" s="141">
        <v>0</v>
      </c>
      <c r="K182" s="141">
        <v>0</v>
      </c>
      <c r="L182" s="141">
        <v>0</v>
      </c>
      <c r="M182" s="141">
        <v>0</v>
      </c>
      <c r="N182" s="141">
        <v>0</v>
      </c>
      <c r="O182" s="141">
        <v>0</v>
      </c>
      <c r="P182" s="141">
        <v>-19767445</v>
      </c>
    </row>
    <row r="183" spans="1:16" ht="12.75">
      <c r="A183" s="141">
        <v>10</v>
      </c>
      <c r="B183" s="141">
        <v>1999</v>
      </c>
      <c r="C183" s="141" t="s">
        <v>409</v>
      </c>
      <c r="D183" s="141">
        <v>467714</v>
      </c>
      <c r="E183" s="141">
        <v>7277157</v>
      </c>
      <c r="F183" s="141">
        <v>572891</v>
      </c>
      <c r="G183" s="141">
        <v>1257740</v>
      </c>
      <c r="H183" s="141">
        <v>-684849</v>
      </c>
      <c r="I183" s="141">
        <v>0</v>
      </c>
      <c r="J183" s="141">
        <v>0</v>
      </c>
      <c r="K183" s="141">
        <v>0</v>
      </c>
      <c r="L183" s="141">
        <v>0</v>
      </c>
      <c r="M183" s="141">
        <v>0</v>
      </c>
      <c r="N183" s="141">
        <v>0</v>
      </c>
      <c r="O183" s="141">
        <v>0</v>
      </c>
      <c r="P183" s="141">
        <v>-684849</v>
      </c>
    </row>
    <row r="184" spans="1:16" ht="12.75">
      <c r="A184" s="141">
        <v>10</v>
      </c>
      <c r="B184" s="141">
        <v>1999</v>
      </c>
      <c r="C184" s="141" t="s">
        <v>410</v>
      </c>
      <c r="D184" s="141">
        <v>242</v>
      </c>
      <c r="E184" s="141">
        <v>5616</v>
      </c>
      <c r="F184" s="141">
        <v>4336</v>
      </c>
      <c r="G184" s="141">
        <v>4163</v>
      </c>
      <c r="H184" s="141">
        <v>173</v>
      </c>
      <c r="I184" s="141">
        <v>0</v>
      </c>
      <c r="J184" s="141">
        <v>0</v>
      </c>
      <c r="K184" s="141">
        <v>0</v>
      </c>
      <c r="L184" s="141">
        <v>0</v>
      </c>
      <c r="M184" s="141">
        <v>0</v>
      </c>
      <c r="N184" s="141">
        <v>0</v>
      </c>
      <c r="O184" s="141">
        <v>0</v>
      </c>
      <c r="P184" s="141">
        <v>173</v>
      </c>
    </row>
    <row r="185" spans="1:16" ht="12.75">
      <c r="A185" s="141">
        <v>10</v>
      </c>
      <c r="B185" s="141">
        <v>1999</v>
      </c>
      <c r="C185" s="141" t="s">
        <v>411</v>
      </c>
      <c r="D185" s="141">
        <v>92053</v>
      </c>
      <c r="E185" s="141">
        <v>314506</v>
      </c>
      <c r="F185" s="141">
        <v>154460</v>
      </c>
      <c r="G185" s="141">
        <v>150038</v>
      </c>
      <c r="H185" s="141">
        <v>4422</v>
      </c>
      <c r="I185" s="141">
        <v>0</v>
      </c>
      <c r="J185" s="141">
        <v>0</v>
      </c>
      <c r="K185" s="141">
        <v>0</v>
      </c>
      <c r="L185" s="141">
        <v>0</v>
      </c>
      <c r="M185" s="141">
        <v>0</v>
      </c>
      <c r="N185" s="141">
        <v>0</v>
      </c>
      <c r="O185" s="141">
        <v>0</v>
      </c>
      <c r="P185" s="141">
        <v>4422</v>
      </c>
    </row>
    <row r="186" spans="1:16" ht="12.75">
      <c r="A186" s="141">
        <v>10</v>
      </c>
      <c r="B186" s="141">
        <v>1999</v>
      </c>
      <c r="C186" s="141" t="s">
        <v>412</v>
      </c>
      <c r="D186" s="141">
        <v>46270</v>
      </c>
      <c r="E186" s="141">
        <v>174698</v>
      </c>
      <c r="F186" s="141">
        <v>55835</v>
      </c>
      <c r="G186" s="141">
        <v>42167</v>
      </c>
      <c r="H186" s="141">
        <v>13668</v>
      </c>
      <c r="I186" s="141">
        <v>0</v>
      </c>
      <c r="J186" s="141">
        <v>0</v>
      </c>
      <c r="K186" s="141">
        <v>0</v>
      </c>
      <c r="L186" s="141">
        <v>0</v>
      </c>
      <c r="M186" s="141">
        <v>0</v>
      </c>
      <c r="N186" s="141">
        <v>0</v>
      </c>
      <c r="O186" s="141">
        <v>0</v>
      </c>
      <c r="P186" s="141">
        <v>13668</v>
      </c>
    </row>
    <row r="187" spans="1:16" ht="12.75">
      <c r="A187" s="141">
        <v>10</v>
      </c>
      <c r="B187" s="141">
        <v>1999</v>
      </c>
      <c r="C187" s="141" t="s">
        <v>413</v>
      </c>
      <c r="D187" s="141">
        <v>1205</v>
      </c>
      <c r="E187" s="141">
        <v>18743</v>
      </c>
      <c r="F187" s="141">
        <v>8699</v>
      </c>
      <c r="G187" s="141">
        <v>8357</v>
      </c>
      <c r="H187" s="141">
        <v>342</v>
      </c>
      <c r="I187" s="141">
        <v>0</v>
      </c>
      <c r="J187" s="141">
        <v>0</v>
      </c>
      <c r="K187" s="141">
        <v>0</v>
      </c>
      <c r="L187" s="141">
        <v>0</v>
      </c>
      <c r="M187" s="141">
        <v>0</v>
      </c>
      <c r="N187" s="141">
        <v>0</v>
      </c>
      <c r="O187" s="141">
        <v>0</v>
      </c>
      <c r="P187" s="141">
        <v>342</v>
      </c>
    </row>
    <row r="188" spans="1:16" ht="12.75">
      <c r="A188" s="141">
        <v>10</v>
      </c>
      <c r="B188" s="141">
        <v>1999</v>
      </c>
      <c r="C188" s="141" t="s">
        <v>414</v>
      </c>
      <c r="D188" s="141">
        <v>21114</v>
      </c>
      <c r="E188" s="141">
        <v>148275</v>
      </c>
      <c r="F188" s="141">
        <v>35152</v>
      </c>
      <c r="G188" s="141">
        <v>38756</v>
      </c>
      <c r="H188" s="141">
        <v>-3604</v>
      </c>
      <c r="I188" s="141">
        <v>0</v>
      </c>
      <c r="J188" s="141">
        <v>0</v>
      </c>
      <c r="K188" s="141">
        <v>0</v>
      </c>
      <c r="L188" s="141">
        <v>0</v>
      </c>
      <c r="M188" s="141">
        <v>0</v>
      </c>
      <c r="N188" s="141">
        <v>0</v>
      </c>
      <c r="O188" s="141">
        <v>0</v>
      </c>
      <c r="P188" s="141">
        <v>-3604</v>
      </c>
    </row>
    <row r="189" spans="1:16" ht="12.75">
      <c r="A189" s="141">
        <v>10</v>
      </c>
      <c r="B189" s="141">
        <v>1999</v>
      </c>
      <c r="C189" s="141" t="s">
        <v>415</v>
      </c>
      <c r="D189" s="141">
        <v>6744</v>
      </c>
      <c r="E189" s="141">
        <v>82026</v>
      </c>
      <c r="F189" s="141">
        <v>16175</v>
      </c>
      <c r="G189" s="141">
        <v>34572</v>
      </c>
      <c r="H189" s="141">
        <v>-18397</v>
      </c>
      <c r="I189" s="141">
        <v>0</v>
      </c>
      <c r="J189" s="141">
        <v>0</v>
      </c>
      <c r="K189" s="141">
        <v>0</v>
      </c>
      <c r="L189" s="141">
        <v>0</v>
      </c>
      <c r="M189" s="141">
        <v>0</v>
      </c>
      <c r="N189" s="141">
        <v>0</v>
      </c>
      <c r="O189" s="141">
        <v>0</v>
      </c>
      <c r="P189" s="141">
        <v>-18397</v>
      </c>
    </row>
    <row r="190" spans="1:16" ht="12.75">
      <c r="A190" s="141">
        <v>10</v>
      </c>
      <c r="B190" s="141">
        <v>1999</v>
      </c>
      <c r="C190" s="141" t="s">
        <v>416</v>
      </c>
      <c r="D190" s="141">
        <v>25</v>
      </c>
      <c r="E190" s="141">
        <v>90</v>
      </c>
      <c r="F190" s="141">
        <v>50</v>
      </c>
      <c r="G190" s="141">
        <v>46</v>
      </c>
      <c r="H190" s="141">
        <v>4</v>
      </c>
      <c r="I190" s="141">
        <v>0</v>
      </c>
      <c r="J190" s="141">
        <v>0</v>
      </c>
      <c r="K190" s="141">
        <v>0</v>
      </c>
      <c r="L190" s="141">
        <v>0</v>
      </c>
      <c r="M190" s="141">
        <v>0</v>
      </c>
      <c r="N190" s="141">
        <v>0</v>
      </c>
      <c r="O190" s="141">
        <v>0</v>
      </c>
      <c r="P190" s="141">
        <v>4</v>
      </c>
    </row>
    <row r="191" spans="1:16" ht="12.75">
      <c r="A191" s="141">
        <v>10</v>
      </c>
      <c r="B191" s="141">
        <v>1999</v>
      </c>
      <c r="C191" s="141" t="s">
        <v>417</v>
      </c>
      <c r="D191" s="141">
        <v>12765</v>
      </c>
      <c r="E191" s="141">
        <v>37974</v>
      </c>
      <c r="F191" s="141">
        <v>12607</v>
      </c>
      <c r="G191" s="141">
        <v>11686</v>
      </c>
      <c r="H191" s="141">
        <v>921</v>
      </c>
      <c r="I191" s="141">
        <v>0</v>
      </c>
      <c r="J191" s="141">
        <v>0</v>
      </c>
      <c r="K191" s="141">
        <v>0</v>
      </c>
      <c r="L191" s="141">
        <v>0</v>
      </c>
      <c r="M191" s="141">
        <v>0</v>
      </c>
      <c r="N191" s="141">
        <v>0</v>
      </c>
      <c r="O191" s="141">
        <v>0</v>
      </c>
      <c r="P191" s="141">
        <v>921</v>
      </c>
    </row>
    <row r="192" spans="1:16" ht="12.75">
      <c r="A192" s="141">
        <v>10</v>
      </c>
      <c r="B192" s="141">
        <v>1999</v>
      </c>
      <c r="C192" s="141" t="s">
        <v>418</v>
      </c>
      <c r="D192" s="141">
        <v>186436</v>
      </c>
      <c r="E192" s="141">
        <v>1432719</v>
      </c>
      <c r="F192" s="141">
        <v>126404</v>
      </c>
      <c r="G192" s="141">
        <v>710106</v>
      </c>
      <c r="H192" s="141">
        <v>-583702</v>
      </c>
      <c r="I192" s="141">
        <v>0</v>
      </c>
      <c r="J192" s="141">
        <v>0</v>
      </c>
      <c r="K192" s="141">
        <v>0</v>
      </c>
      <c r="L192" s="141">
        <v>0</v>
      </c>
      <c r="M192" s="141">
        <v>0</v>
      </c>
      <c r="N192" s="141">
        <v>0</v>
      </c>
      <c r="O192" s="141">
        <v>0</v>
      </c>
      <c r="P192" s="141">
        <v>-583702</v>
      </c>
    </row>
    <row r="193" spans="1:16" ht="12.75">
      <c r="A193" s="141">
        <v>10</v>
      </c>
      <c r="B193" s="141">
        <v>1999</v>
      </c>
      <c r="C193" s="141" t="s">
        <v>419</v>
      </c>
      <c r="D193" s="141">
        <v>1453</v>
      </c>
      <c r="E193" s="141">
        <v>5662</v>
      </c>
      <c r="F193" s="141">
        <v>3461</v>
      </c>
      <c r="G193" s="141">
        <v>3110</v>
      </c>
      <c r="H193" s="141">
        <v>351</v>
      </c>
      <c r="I193" s="141">
        <v>0</v>
      </c>
      <c r="J193" s="141">
        <v>0</v>
      </c>
      <c r="K193" s="141">
        <v>0</v>
      </c>
      <c r="L193" s="141">
        <v>0</v>
      </c>
      <c r="M193" s="141">
        <v>0</v>
      </c>
      <c r="N193" s="141">
        <v>0</v>
      </c>
      <c r="O193" s="141">
        <v>0</v>
      </c>
      <c r="P193" s="141">
        <v>351</v>
      </c>
    </row>
    <row r="194" spans="1:16" ht="12.75">
      <c r="A194" s="141">
        <v>10</v>
      </c>
      <c r="B194" s="141">
        <v>1999</v>
      </c>
      <c r="C194" s="141" t="s">
        <v>420</v>
      </c>
      <c r="D194" s="141">
        <v>0</v>
      </c>
      <c r="E194" s="141">
        <v>0</v>
      </c>
      <c r="F194" s="141">
        <v>0</v>
      </c>
      <c r="G194" s="141">
        <v>0</v>
      </c>
      <c r="H194" s="141">
        <v>0</v>
      </c>
      <c r="I194" s="141">
        <v>0</v>
      </c>
      <c r="J194" s="141">
        <v>0</v>
      </c>
      <c r="K194" s="141">
        <v>0</v>
      </c>
      <c r="L194" s="141">
        <v>0</v>
      </c>
      <c r="M194" s="141">
        <v>0</v>
      </c>
      <c r="N194" s="141">
        <v>0</v>
      </c>
      <c r="O194" s="141">
        <v>0</v>
      </c>
      <c r="P194" s="141">
        <v>0</v>
      </c>
    </row>
    <row r="195" spans="1:16" ht="12.75">
      <c r="A195" s="141">
        <v>10</v>
      </c>
      <c r="B195" s="141">
        <v>1999</v>
      </c>
      <c r="C195" s="141" t="s">
        <v>421</v>
      </c>
      <c r="D195" s="141">
        <v>0</v>
      </c>
      <c r="E195" s="141">
        <v>0</v>
      </c>
      <c r="F195" s="141">
        <v>0</v>
      </c>
      <c r="G195" s="141">
        <v>0</v>
      </c>
      <c r="H195" s="141">
        <v>0</v>
      </c>
      <c r="I195" s="141">
        <v>0</v>
      </c>
      <c r="J195" s="141">
        <v>0</v>
      </c>
      <c r="K195" s="141">
        <v>0</v>
      </c>
      <c r="L195" s="141">
        <v>0</v>
      </c>
      <c r="M195" s="141">
        <v>0</v>
      </c>
      <c r="N195" s="141">
        <v>0</v>
      </c>
      <c r="O195" s="141">
        <v>0</v>
      </c>
      <c r="P195" s="141">
        <v>0</v>
      </c>
    </row>
    <row r="196" spans="1:16" ht="12.75">
      <c r="A196" s="141">
        <v>10</v>
      </c>
      <c r="B196" s="141">
        <v>1999</v>
      </c>
      <c r="C196" s="141" t="s">
        <v>422</v>
      </c>
      <c r="D196" s="141">
        <v>25329</v>
      </c>
      <c r="E196" s="141">
        <v>150982</v>
      </c>
      <c r="F196" s="141">
        <v>14783</v>
      </c>
      <c r="G196" s="141">
        <v>16554</v>
      </c>
      <c r="H196" s="141">
        <v>-1771</v>
      </c>
      <c r="I196" s="141">
        <v>0</v>
      </c>
      <c r="J196" s="141">
        <v>0</v>
      </c>
      <c r="K196" s="141">
        <v>0</v>
      </c>
      <c r="L196" s="141">
        <v>0</v>
      </c>
      <c r="M196" s="141">
        <v>0</v>
      </c>
      <c r="N196" s="141">
        <v>0</v>
      </c>
      <c r="O196" s="141">
        <v>0</v>
      </c>
      <c r="P196" s="141">
        <v>-1771</v>
      </c>
    </row>
    <row r="197" spans="1:16" ht="12.75">
      <c r="A197" s="141">
        <v>10</v>
      </c>
      <c r="B197" s="141">
        <v>1999</v>
      </c>
      <c r="C197" s="141" t="s">
        <v>423</v>
      </c>
      <c r="D197" s="141">
        <v>0</v>
      </c>
      <c r="E197" s="141">
        <v>0</v>
      </c>
      <c r="F197" s="141">
        <v>0</v>
      </c>
      <c r="G197" s="141">
        <v>0</v>
      </c>
      <c r="H197" s="141">
        <v>0</v>
      </c>
      <c r="I197" s="141">
        <v>0</v>
      </c>
      <c r="J197" s="141">
        <v>0</v>
      </c>
      <c r="K197" s="141">
        <v>0</v>
      </c>
      <c r="L197" s="141">
        <v>0</v>
      </c>
      <c r="M197" s="141">
        <v>0</v>
      </c>
      <c r="N197" s="141">
        <v>0</v>
      </c>
      <c r="O197" s="141">
        <v>0</v>
      </c>
      <c r="P197" s="141">
        <v>0</v>
      </c>
    </row>
    <row r="198" spans="1:16" ht="12.75">
      <c r="A198" s="141">
        <v>10</v>
      </c>
      <c r="B198" s="141">
        <v>1999</v>
      </c>
      <c r="C198" s="141" t="s">
        <v>424</v>
      </c>
      <c r="D198" s="141">
        <v>28070</v>
      </c>
      <c r="E198" s="141">
        <v>303399</v>
      </c>
      <c r="F198" s="141">
        <v>202174</v>
      </c>
      <c r="G198" s="141">
        <v>155732</v>
      </c>
      <c r="H198" s="141">
        <v>46442</v>
      </c>
      <c r="I198" s="141">
        <v>0</v>
      </c>
      <c r="J198" s="141">
        <v>0</v>
      </c>
      <c r="K198" s="141">
        <v>0</v>
      </c>
      <c r="L198" s="141">
        <v>0</v>
      </c>
      <c r="M198" s="141">
        <v>0</v>
      </c>
      <c r="N198" s="141">
        <v>0</v>
      </c>
      <c r="O198" s="141">
        <v>0</v>
      </c>
      <c r="P198" s="141">
        <v>46442</v>
      </c>
    </row>
    <row r="199" spans="1:16" ht="12.75">
      <c r="A199" s="141">
        <v>10</v>
      </c>
      <c r="B199" s="141">
        <v>1999</v>
      </c>
      <c r="C199" s="141" t="s">
        <v>425</v>
      </c>
      <c r="D199" s="141">
        <v>0</v>
      </c>
      <c r="E199" s="141">
        <v>0</v>
      </c>
      <c r="F199" s="141">
        <v>0</v>
      </c>
      <c r="G199" s="141">
        <v>0</v>
      </c>
      <c r="H199" s="141">
        <v>0</v>
      </c>
      <c r="I199" s="141">
        <v>0</v>
      </c>
      <c r="J199" s="141">
        <v>0</v>
      </c>
      <c r="K199" s="141">
        <v>0</v>
      </c>
      <c r="L199" s="141">
        <v>0</v>
      </c>
      <c r="M199" s="141">
        <v>0</v>
      </c>
      <c r="N199" s="141">
        <v>0</v>
      </c>
      <c r="O199" s="141">
        <v>0</v>
      </c>
      <c r="P199" s="141">
        <v>0</v>
      </c>
    </row>
    <row r="200" spans="1:16" ht="12.75">
      <c r="A200" s="141">
        <v>10</v>
      </c>
      <c r="B200" s="141">
        <v>1999</v>
      </c>
      <c r="C200" s="141" t="s">
        <v>426</v>
      </c>
      <c r="D200" s="141">
        <v>14218</v>
      </c>
      <c r="E200" s="141">
        <v>98943</v>
      </c>
      <c r="F200" s="141">
        <v>57289</v>
      </c>
      <c r="G200" s="141">
        <v>54359</v>
      </c>
      <c r="H200" s="141">
        <v>2930</v>
      </c>
      <c r="I200" s="141">
        <v>0</v>
      </c>
      <c r="J200" s="141">
        <v>0</v>
      </c>
      <c r="K200" s="141">
        <v>0</v>
      </c>
      <c r="L200" s="141">
        <v>0</v>
      </c>
      <c r="M200" s="141">
        <v>0</v>
      </c>
      <c r="N200" s="141">
        <v>0</v>
      </c>
      <c r="O200" s="141">
        <v>0</v>
      </c>
      <c r="P200" s="141">
        <v>2930</v>
      </c>
    </row>
    <row r="201" spans="1:16" ht="12.75">
      <c r="A201" s="141">
        <v>10</v>
      </c>
      <c r="B201" s="141">
        <v>1999</v>
      </c>
      <c r="C201" s="141" t="s">
        <v>427</v>
      </c>
      <c r="D201" s="141">
        <v>0</v>
      </c>
      <c r="E201" s="141">
        <v>0</v>
      </c>
      <c r="F201" s="141">
        <v>0</v>
      </c>
      <c r="G201" s="141">
        <v>0</v>
      </c>
      <c r="H201" s="141">
        <v>0</v>
      </c>
      <c r="I201" s="141">
        <v>0</v>
      </c>
      <c r="J201" s="141">
        <v>0</v>
      </c>
      <c r="K201" s="141">
        <v>0</v>
      </c>
      <c r="L201" s="141">
        <v>0</v>
      </c>
      <c r="M201" s="141">
        <v>0</v>
      </c>
      <c r="N201" s="141">
        <v>0</v>
      </c>
      <c r="O201" s="141">
        <v>0</v>
      </c>
      <c r="P201" s="141">
        <v>0</v>
      </c>
    </row>
    <row r="202" spans="1:16" ht="12.75">
      <c r="A202" s="141">
        <v>10</v>
      </c>
      <c r="B202" s="141">
        <v>1999</v>
      </c>
      <c r="C202" s="141" t="s">
        <v>428</v>
      </c>
      <c r="D202" s="141">
        <v>9420</v>
      </c>
      <c r="E202" s="141">
        <v>53115</v>
      </c>
      <c r="F202" s="141">
        <v>17880</v>
      </c>
      <c r="G202" s="141">
        <v>16174</v>
      </c>
      <c r="H202" s="141">
        <v>1706</v>
      </c>
      <c r="I202" s="141">
        <v>0</v>
      </c>
      <c r="J202" s="141">
        <v>0</v>
      </c>
      <c r="K202" s="141">
        <v>0</v>
      </c>
      <c r="L202" s="141">
        <v>0</v>
      </c>
      <c r="M202" s="141">
        <v>0</v>
      </c>
      <c r="N202" s="141">
        <v>0</v>
      </c>
      <c r="O202" s="141">
        <v>0</v>
      </c>
      <c r="P202" s="141">
        <v>1706</v>
      </c>
    </row>
    <row r="203" spans="1:16" ht="12.75">
      <c r="A203" s="141">
        <v>11</v>
      </c>
      <c r="B203" s="141">
        <v>1999</v>
      </c>
      <c r="C203" s="141" t="s">
        <v>429</v>
      </c>
      <c r="D203" s="141">
        <v>11124</v>
      </c>
      <c r="E203" s="141">
        <v>87672</v>
      </c>
      <c r="F203" s="141">
        <v>9780</v>
      </c>
      <c r="G203" s="141">
        <v>9704</v>
      </c>
      <c r="H203" s="141">
        <v>76</v>
      </c>
      <c r="I203" s="141">
        <v>0</v>
      </c>
      <c r="J203" s="141">
        <v>0</v>
      </c>
      <c r="K203" s="141">
        <v>0</v>
      </c>
      <c r="L203" s="141">
        <v>0</v>
      </c>
      <c r="M203" s="141">
        <v>0</v>
      </c>
      <c r="N203" s="141">
        <v>0</v>
      </c>
      <c r="O203" s="141">
        <v>0</v>
      </c>
      <c r="P203" s="141">
        <v>76</v>
      </c>
    </row>
    <row r="204" spans="1:16" ht="12.75">
      <c r="A204" s="141">
        <v>10</v>
      </c>
      <c r="B204" s="141">
        <v>1999</v>
      </c>
      <c r="C204" s="141" t="s">
        <v>430</v>
      </c>
      <c r="D204" s="141">
        <v>0</v>
      </c>
      <c r="E204" s="141">
        <v>0</v>
      </c>
      <c r="F204" s="141">
        <v>0</v>
      </c>
      <c r="G204" s="141">
        <v>0</v>
      </c>
      <c r="H204" s="141">
        <v>0</v>
      </c>
      <c r="I204" s="141">
        <v>0</v>
      </c>
      <c r="J204" s="141">
        <v>0</v>
      </c>
      <c r="K204" s="141">
        <v>0</v>
      </c>
      <c r="L204" s="141">
        <v>0</v>
      </c>
      <c r="M204" s="141">
        <v>0</v>
      </c>
      <c r="N204" s="141">
        <v>0</v>
      </c>
      <c r="O204" s="141">
        <v>0</v>
      </c>
      <c r="P204" s="141">
        <v>0</v>
      </c>
    </row>
    <row r="205" spans="1:16" ht="12.75">
      <c r="A205" s="141">
        <v>10</v>
      </c>
      <c r="B205" s="141">
        <v>1999</v>
      </c>
      <c r="C205" s="141" t="s">
        <v>431</v>
      </c>
      <c r="D205" s="141">
        <v>17475</v>
      </c>
      <c r="E205" s="141">
        <v>75436</v>
      </c>
      <c r="F205" s="141">
        <v>5434</v>
      </c>
      <c r="G205" s="141">
        <v>5020</v>
      </c>
      <c r="H205" s="141">
        <v>414</v>
      </c>
      <c r="I205" s="141">
        <v>0</v>
      </c>
      <c r="J205" s="141">
        <v>0</v>
      </c>
      <c r="K205" s="141">
        <v>0</v>
      </c>
      <c r="L205" s="141">
        <v>0</v>
      </c>
      <c r="M205" s="141">
        <v>0</v>
      </c>
      <c r="N205" s="141">
        <v>0</v>
      </c>
      <c r="O205" s="141">
        <v>0</v>
      </c>
      <c r="P205" s="141">
        <v>414</v>
      </c>
    </row>
    <row r="206" spans="1:16" ht="12.75">
      <c r="A206" s="141">
        <v>10</v>
      </c>
      <c r="B206" s="141">
        <v>1999</v>
      </c>
      <c r="C206" s="141" t="s">
        <v>432</v>
      </c>
      <c r="D206" s="141">
        <v>0</v>
      </c>
      <c r="E206" s="141">
        <v>0</v>
      </c>
      <c r="F206" s="141">
        <v>0</v>
      </c>
      <c r="G206" s="141">
        <v>0</v>
      </c>
      <c r="H206" s="141">
        <v>0</v>
      </c>
      <c r="I206" s="141">
        <v>0</v>
      </c>
      <c r="J206" s="141">
        <v>0</v>
      </c>
      <c r="K206" s="141">
        <v>0</v>
      </c>
      <c r="L206" s="141">
        <v>0</v>
      </c>
      <c r="M206" s="141">
        <v>0</v>
      </c>
      <c r="N206" s="141">
        <v>0</v>
      </c>
      <c r="O206" s="141">
        <v>0</v>
      </c>
      <c r="P206" s="141">
        <v>0</v>
      </c>
    </row>
    <row r="207" spans="1:16" ht="12.75">
      <c r="A207" s="141">
        <v>10</v>
      </c>
      <c r="B207" s="141">
        <v>1999</v>
      </c>
      <c r="C207" s="141" t="s">
        <v>433</v>
      </c>
      <c r="D207" s="141">
        <v>0</v>
      </c>
      <c r="E207" s="141">
        <v>0</v>
      </c>
      <c r="F207" s="141">
        <v>0</v>
      </c>
      <c r="G207" s="141">
        <v>0</v>
      </c>
      <c r="H207" s="141">
        <v>0</v>
      </c>
      <c r="I207" s="141">
        <v>0</v>
      </c>
      <c r="J207" s="141">
        <v>0</v>
      </c>
      <c r="K207" s="141">
        <v>0</v>
      </c>
      <c r="L207" s="141">
        <v>0</v>
      </c>
      <c r="M207" s="141">
        <v>0</v>
      </c>
      <c r="N207" s="141">
        <v>0</v>
      </c>
      <c r="O207" s="141">
        <v>0</v>
      </c>
      <c r="P207" s="141">
        <v>0</v>
      </c>
    </row>
    <row r="208" spans="1:16" ht="12.75">
      <c r="A208" s="141">
        <v>10</v>
      </c>
      <c r="B208" s="141">
        <v>1999</v>
      </c>
      <c r="C208" s="141" t="s">
        <v>434</v>
      </c>
      <c r="D208" s="141">
        <v>0</v>
      </c>
      <c r="E208" s="141">
        <v>0</v>
      </c>
      <c r="F208" s="141">
        <v>0</v>
      </c>
      <c r="G208" s="141">
        <v>0</v>
      </c>
      <c r="H208" s="141">
        <v>0</v>
      </c>
      <c r="I208" s="141">
        <v>0</v>
      </c>
      <c r="J208" s="141">
        <v>0</v>
      </c>
      <c r="K208" s="141">
        <v>0</v>
      </c>
      <c r="L208" s="141">
        <v>0</v>
      </c>
      <c r="M208" s="141">
        <v>0</v>
      </c>
      <c r="N208" s="141">
        <v>0</v>
      </c>
      <c r="O208" s="141">
        <v>0</v>
      </c>
      <c r="P208" s="141">
        <v>0</v>
      </c>
    </row>
    <row r="209" spans="1:16" ht="12.75">
      <c r="A209" s="141">
        <v>10</v>
      </c>
      <c r="B209" s="141">
        <v>1999</v>
      </c>
      <c r="C209" s="141" t="s">
        <v>435</v>
      </c>
      <c r="D209" s="141">
        <v>0</v>
      </c>
      <c r="E209" s="141">
        <v>0</v>
      </c>
      <c r="F209" s="141">
        <v>0</v>
      </c>
      <c r="G209" s="141">
        <v>0</v>
      </c>
      <c r="H209" s="141">
        <v>0</v>
      </c>
      <c r="I209" s="141">
        <v>0</v>
      </c>
      <c r="J209" s="141">
        <v>0</v>
      </c>
      <c r="K209" s="141">
        <v>0</v>
      </c>
      <c r="L209" s="141">
        <v>0</v>
      </c>
      <c r="M209" s="141">
        <v>0</v>
      </c>
      <c r="N209" s="141">
        <v>0</v>
      </c>
      <c r="O209" s="141">
        <v>0</v>
      </c>
      <c r="P209" s="141">
        <v>0</v>
      </c>
    </row>
    <row r="210" spans="1:16" ht="12.75">
      <c r="A210" s="141">
        <v>10</v>
      </c>
      <c r="B210" s="141">
        <v>1999</v>
      </c>
      <c r="C210" s="141" t="s">
        <v>436</v>
      </c>
      <c r="D210" s="141">
        <v>0</v>
      </c>
      <c r="E210" s="141">
        <v>0</v>
      </c>
      <c r="F210" s="141">
        <v>0</v>
      </c>
      <c r="G210" s="141">
        <v>0</v>
      </c>
      <c r="H210" s="141">
        <v>0</v>
      </c>
      <c r="I210" s="141">
        <v>0</v>
      </c>
      <c r="J210" s="141">
        <v>0</v>
      </c>
      <c r="K210" s="141">
        <v>0</v>
      </c>
      <c r="L210" s="141">
        <v>0</v>
      </c>
      <c r="M210" s="141">
        <v>0</v>
      </c>
      <c r="N210" s="141">
        <v>0</v>
      </c>
      <c r="O210" s="141">
        <v>0</v>
      </c>
      <c r="P210" s="141">
        <v>0</v>
      </c>
    </row>
    <row r="211" spans="1:16" ht="12.75">
      <c r="A211" s="141">
        <v>10</v>
      </c>
      <c r="B211" s="141">
        <v>1999</v>
      </c>
      <c r="C211" s="141" t="s">
        <v>437</v>
      </c>
      <c r="D211" s="141">
        <v>0</v>
      </c>
      <c r="E211" s="141">
        <v>0</v>
      </c>
      <c r="F211" s="141">
        <v>0</v>
      </c>
      <c r="G211" s="141">
        <v>0</v>
      </c>
      <c r="H211" s="141">
        <v>0</v>
      </c>
      <c r="I211" s="141">
        <v>0</v>
      </c>
      <c r="J211" s="141">
        <v>0</v>
      </c>
      <c r="K211" s="141">
        <v>0</v>
      </c>
      <c r="L211" s="141">
        <v>0</v>
      </c>
      <c r="M211" s="141">
        <v>0</v>
      </c>
      <c r="N211" s="141">
        <v>0</v>
      </c>
      <c r="O211" s="141">
        <v>0</v>
      </c>
      <c r="P211" s="141">
        <v>0</v>
      </c>
    </row>
    <row r="212" spans="1:16" ht="12.75">
      <c r="A212" s="141">
        <v>10</v>
      </c>
      <c r="B212" s="141">
        <v>1999</v>
      </c>
      <c r="C212" s="141" t="s">
        <v>438</v>
      </c>
      <c r="D212" s="141">
        <v>0</v>
      </c>
      <c r="E212" s="141">
        <v>0</v>
      </c>
      <c r="F212" s="141">
        <v>0</v>
      </c>
      <c r="G212" s="141">
        <v>0</v>
      </c>
      <c r="H212" s="141">
        <v>0</v>
      </c>
      <c r="I212" s="141">
        <v>0</v>
      </c>
      <c r="J212" s="141">
        <v>0</v>
      </c>
      <c r="K212" s="141">
        <v>0</v>
      </c>
      <c r="L212" s="141">
        <v>0</v>
      </c>
      <c r="M212" s="141">
        <v>0</v>
      </c>
      <c r="N212" s="141">
        <v>0</v>
      </c>
      <c r="O212" s="141">
        <v>0</v>
      </c>
      <c r="P212" s="141">
        <v>0</v>
      </c>
    </row>
    <row r="213" spans="1:16" ht="12.75">
      <c r="A213" s="141">
        <v>10</v>
      </c>
      <c r="B213" s="141">
        <v>1999</v>
      </c>
      <c r="C213" s="141" t="s">
        <v>439</v>
      </c>
      <c r="D213" s="141">
        <v>0</v>
      </c>
      <c r="E213" s="141">
        <v>0</v>
      </c>
      <c r="F213" s="141">
        <v>0</v>
      </c>
      <c r="G213" s="141">
        <v>0</v>
      </c>
      <c r="H213" s="141">
        <v>0</v>
      </c>
      <c r="I213" s="141">
        <v>0</v>
      </c>
      <c r="J213" s="141">
        <v>0</v>
      </c>
      <c r="K213" s="141">
        <v>0</v>
      </c>
      <c r="L213" s="141">
        <v>0</v>
      </c>
      <c r="M213" s="141">
        <v>0</v>
      </c>
      <c r="N213" s="141">
        <v>0</v>
      </c>
      <c r="O213" s="141">
        <v>0</v>
      </c>
      <c r="P213" s="141">
        <v>0</v>
      </c>
    </row>
    <row r="214" spans="1:16" ht="12.75">
      <c r="A214" s="141">
        <v>10</v>
      </c>
      <c r="B214" s="141">
        <v>1999</v>
      </c>
      <c r="C214" s="141" t="s">
        <v>440</v>
      </c>
      <c r="D214" s="141">
        <v>0</v>
      </c>
      <c r="E214" s="141">
        <v>0</v>
      </c>
      <c r="F214" s="141">
        <v>0</v>
      </c>
      <c r="G214" s="141">
        <v>0</v>
      </c>
      <c r="H214" s="141">
        <v>0</v>
      </c>
      <c r="I214" s="141">
        <v>0</v>
      </c>
      <c r="J214" s="141">
        <v>0</v>
      </c>
      <c r="K214" s="141">
        <v>0</v>
      </c>
      <c r="L214" s="141">
        <v>0</v>
      </c>
      <c r="M214" s="141">
        <v>0</v>
      </c>
      <c r="N214" s="141">
        <v>0</v>
      </c>
      <c r="O214" s="141">
        <v>0</v>
      </c>
      <c r="P214" s="141">
        <v>0</v>
      </c>
    </row>
    <row r="215" spans="1:16" ht="12.75">
      <c r="A215" s="141">
        <v>12</v>
      </c>
      <c r="B215" s="141">
        <v>1999</v>
      </c>
      <c r="C215" s="141" t="s">
        <v>441</v>
      </c>
      <c r="D215" s="141">
        <v>941657</v>
      </c>
      <c r="E215" s="141">
        <v>10267013</v>
      </c>
      <c r="F215" s="141">
        <v>1297410</v>
      </c>
      <c r="G215" s="141">
        <v>2518284</v>
      </c>
      <c r="H215" s="141">
        <v>-1220874</v>
      </c>
      <c r="I215" s="141">
        <v>0</v>
      </c>
      <c r="J215" s="141">
        <v>0</v>
      </c>
      <c r="K215" s="141">
        <v>0</v>
      </c>
      <c r="L215" s="141">
        <v>0</v>
      </c>
      <c r="M215" s="141">
        <v>0</v>
      </c>
      <c r="N215" s="141">
        <v>0</v>
      </c>
      <c r="O215" s="141">
        <v>0</v>
      </c>
      <c r="P215" s="141">
        <v>-1220874</v>
      </c>
    </row>
    <row r="216" spans="1:16" ht="12.75">
      <c r="A216" s="141">
        <v>10</v>
      </c>
      <c r="B216" s="141">
        <v>1999</v>
      </c>
      <c r="C216" s="141" t="s">
        <v>442</v>
      </c>
      <c r="D216" s="141">
        <v>94604</v>
      </c>
      <c r="E216" s="141">
        <v>2360424</v>
      </c>
      <c r="F216" s="141">
        <v>405535</v>
      </c>
      <c r="G216" s="141">
        <v>381770</v>
      </c>
      <c r="H216" s="141">
        <v>23765</v>
      </c>
      <c r="I216" s="141">
        <v>0</v>
      </c>
      <c r="J216" s="141">
        <v>0</v>
      </c>
      <c r="K216" s="141">
        <v>0</v>
      </c>
      <c r="L216" s="141">
        <v>0</v>
      </c>
      <c r="M216" s="141">
        <v>0</v>
      </c>
      <c r="N216" s="141">
        <v>0</v>
      </c>
      <c r="O216" s="141">
        <v>0</v>
      </c>
      <c r="P216" s="141">
        <v>23765</v>
      </c>
    </row>
    <row r="217" spans="1:16" ht="12.75">
      <c r="A217" s="141">
        <v>10</v>
      </c>
      <c r="B217" s="141">
        <v>1999</v>
      </c>
      <c r="C217" s="141" t="s">
        <v>443</v>
      </c>
      <c r="D217" s="141">
        <v>95896</v>
      </c>
      <c r="E217" s="141">
        <v>491031</v>
      </c>
      <c r="F217" s="141">
        <v>186927</v>
      </c>
      <c r="G217" s="141">
        <v>176086</v>
      </c>
      <c r="H217" s="141">
        <v>10841</v>
      </c>
      <c r="I217" s="141">
        <v>0</v>
      </c>
      <c r="J217" s="141">
        <v>0</v>
      </c>
      <c r="K217" s="141">
        <v>0</v>
      </c>
      <c r="L217" s="141">
        <v>0</v>
      </c>
      <c r="M217" s="141">
        <v>0</v>
      </c>
      <c r="N217" s="141">
        <v>0</v>
      </c>
      <c r="O217" s="141">
        <v>0</v>
      </c>
      <c r="P217" s="141">
        <v>10841</v>
      </c>
    </row>
    <row r="218" spans="1:16" ht="12.75">
      <c r="A218" s="141">
        <v>10</v>
      </c>
      <c r="B218" s="141">
        <v>1999</v>
      </c>
      <c r="C218" s="141" t="s">
        <v>444</v>
      </c>
      <c r="D218" s="141">
        <v>27957</v>
      </c>
      <c r="E218" s="141">
        <v>262707</v>
      </c>
      <c r="F218" s="141">
        <v>70961</v>
      </c>
      <c r="G218" s="141">
        <v>67323</v>
      </c>
      <c r="H218" s="141">
        <v>3638</v>
      </c>
      <c r="I218" s="141">
        <v>0</v>
      </c>
      <c r="J218" s="141">
        <v>0</v>
      </c>
      <c r="K218" s="141">
        <v>0</v>
      </c>
      <c r="L218" s="141">
        <v>0</v>
      </c>
      <c r="M218" s="141">
        <v>0</v>
      </c>
      <c r="N218" s="141">
        <v>0</v>
      </c>
      <c r="O218" s="141">
        <v>0</v>
      </c>
      <c r="P218" s="141">
        <v>3638</v>
      </c>
    </row>
    <row r="219" spans="1:16" ht="12.75">
      <c r="A219" s="141">
        <v>10</v>
      </c>
      <c r="B219" s="141">
        <v>1999</v>
      </c>
      <c r="C219" s="141" t="s">
        <v>445</v>
      </c>
      <c r="D219" s="141">
        <v>47839</v>
      </c>
      <c r="E219" s="141">
        <v>470322</v>
      </c>
      <c r="F219" s="141">
        <v>111428</v>
      </c>
      <c r="G219" s="141">
        <v>115308</v>
      </c>
      <c r="H219" s="141">
        <v>-3880</v>
      </c>
      <c r="I219" s="141">
        <v>0</v>
      </c>
      <c r="J219" s="141">
        <v>0</v>
      </c>
      <c r="K219" s="141">
        <v>0</v>
      </c>
      <c r="L219" s="141">
        <v>0</v>
      </c>
      <c r="M219" s="141">
        <v>0</v>
      </c>
      <c r="N219" s="141">
        <v>0</v>
      </c>
      <c r="O219" s="141">
        <v>0</v>
      </c>
      <c r="P219" s="141">
        <v>-3880</v>
      </c>
    </row>
    <row r="220" spans="1:16" ht="12.75">
      <c r="A220" s="141">
        <v>10</v>
      </c>
      <c r="B220" s="141">
        <v>1999</v>
      </c>
      <c r="C220" s="141" t="s">
        <v>446</v>
      </c>
      <c r="D220" s="141">
        <v>409781</v>
      </c>
      <c r="E220" s="141">
        <v>3641865</v>
      </c>
      <c r="F220" s="141">
        <v>734520</v>
      </c>
      <c r="G220" s="141">
        <v>720736</v>
      </c>
      <c r="H220" s="141">
        <v>13784</v>
      </c>
      <c r="I220" s="141">
        <v>0</v>
      </c>
      <c r="J220" s="141">
        <v>0</v>
      </c>
      <c r="K220" s="141">
        <v>0</v>
      </c>
      <c r="L220" s="141">
        <v>0</v>
      </c>
      <c r="M220" s="141">
        <v>0</v>
      </c>
      <c r="N220" s="141">
        <v>0</v>
      </c>
      <c r="O220" s="141">
        <v>0</v>
      </c>
      <c r="P220" s="141">
        <v>13784</v>
      </c>
    </row>
    <row r="221" spans="1:16" ht="12.75">
      <c r="A221" s="141">
        <v>10</v>
      </c>
      <c r="B221" s="141">
        <v>1999</v>
      </c>
      <c r="C221" s="141" t="s">
        <v>447</v>
      </c>
      <c r="D221" s="141">
        <v>262629</v>
      </c>
      <c r="E221" s="141">
        <v>1556514</v>
      </c>
      <c r="F221" s="141">
        <v>293829</v>
      </c>
      <c r="G221" s="141">
        <v>328079</v>
      </c>
      <c r="H221" s="141">
        <v>-34250</v>
      </c>
      <c r="I221" s="141">
        <v>0</v>
      </c>
      <c r="J221" s="141">
        <v>0</v>
      </c>
      <c r="K221" s="141">
        <v>0</v>
      </c>
      <c r="L221" s="141">
        <v>0</v>
      </c>
      <c r="M221" s="141">
        <v>0</v>
      </c>
      <c r="N221" s="141">
        <v>0</v>
      </c>
      <c r="O221" s="141">
        <v>0</v>
      </c>
      <c r="P221" s="141">
        <v>-34250</v>
      </c>
    </row>
    <row r="222" spans="1:16" ht="12.75">
      <c r="A222" s="141">
        <v>10</v>
      </c>
      <c r="B222" s="141">
        <v>1999</v>
      </c>
      <c r="C222" s="141" t="s">
        <v>448</v>
      </c>
      <c r="D222" s="141">
        <v>330398</v>
      </c>
      <c r="E222" s="141">
        <v>2382257</v>
      </c>
      <c r="F222" s="141">
        <v>452847</v>
      </c>
      <c r="G222" s="141">
        <v>472195</v>
      </c>
      <c r="H222" s="141">
        <v>-19348</v>
      </c>
      <c r="I222" s="141">
        <v>0</v>
      </c>
      <c r="J222" s="141">
        <v>0</v>
      </c>
      <c r="K222" s="141">
        <v>0</v>
      </c>
      <c r="L222" s="141">
        <v>0</v>
      </c>
      <c r="M222" s="141">
        <v>0</v>
      </c>
      <c r="N222" s="141">
        <v>0</v>
      </c>
      <c r="O222" s="141">
        <v>0</v>
      </c>
      <c r="P222" s="141">
        <v>-19348</v>
      </c>
    </row>
    <row r="223" spans="1:16" ht="12.75">
      <c r="A223" s="141">
        <v>10</v>
      </c>
      <c r="B223" s="141">
        <v>1999</v>
      </c>
      <c r="C223" s="141" t="s">
        <v>449</v>
      </c>
      <c r="D223" s="141">
        <v>37094</v>
      </c>
      <c r="E223" s="141">
        <v>1160388</v>
      </c>
      <c r="F223" s="141">
        <v>181163</v>
      </c>
      <c r="G223" s="141">
        <v>190186</v>
      </c>
      <c r="H223" s="141">
        <v>-9023</v>
      </c>
      <c r="I223" s="141">
        <v>0</v>
      </c>
      <c r="J223" s="141">
        <v>0</v>
      </c>
      <c r="K223" s="141">
        <v>0</v>
      </c>
      <c r="L223" s="141">
        <v>0</v>
      </c>
      <c r="M223" s="141">
        <v>0</v>
      </c>
      <c r="N223" s="141">
        <v>0</v>
      </c>
      <c r="O223" s="141">
        <v>0</v>
      </c>
      <c r="P223" s="141">
        <v>-9023</v>
      </c>
    </row>
    <row r="224" spans="1:16" ht="12.75">
      <c r="A224" s="141">
        <v>10</v>
      </c>
      <c r="B224" s="141">
        <v>1999</v>
      </c>
      <c r="C224" s="141" t="s">
        <v>450</v>
      </c>
      <c r="D224" s="141">
        <v>35708</v>
      </c>
      <c r="E224" s="141">
        <v>290763</v>
      </c>
      <c r="F224" s="141">
        <v>44965</v>
      </c>
      <c r="G224" s="141">
        <v>51127</v>
      </c>
      <c r="H224" s="141">
        <v>-6162</v>
      </c>
      <c r="I224" s="141">
        <v>0</v>
      </c>
      <c r="J224" s="141">
        <v>0</v>
      </c>
      <c r="K224" s="141">
        <v>0</v>
      </c>
      <c r="L224" s="141">
        <v>0</v>
      </c>
      <c r="M224" s="141">
        <v>0</v>
      </c>
      <c r="N224" s="141">
        <v>0</v>
      </c>
      <c r="O224" s="141">
        <v>0</v>
      </c>
      <c r="P224" s="141">
        <v>-6162</v>
      </c>
    </row>
    <row r="225" spans="1:16" ht="12.75">
      <c r="A225" s="141">
        <v>10</v>
      </c>
      <c r="B225" s="141">
        <v>1999</v>
      </c>
      <c r="C225" s="141" t="s">
        <v>361</v>
      </c>
      <c r="D225" s="141">
        <v>38228</v>
      </c>
      <c r="E225" s="141">
        <v>310007</v>
      </c>
      <c r="F225" s="141">
        <v>90871</v>
      </c>
      <c r="G225" s="141">
        <v>88721</v>
      </c>
      <c r="H225" s="141">
        <v>2150</v>
      </c>
      <c r="I225" s="141">
        <v>0</v>
      </c>
      <c r="J225" s="141">
        <v>0</v>
      </c>
      <c r="K225" s="141">
        <v>0</v>
      </c>
      <c r="L225" s="141">
        <v>0</v>
      </c>
      <c r="M225" s="141">
        <v>0</v>
      </c>
      <c r="N225" s="141">
        <v>0</v>
      </c>
      <c r="O225" s="141">
        <v>0</v>
      </c>
      <c r="P225" s="141">
        <v>2150</v>
      </c>
    </row>
    <row r="226" spans="1:16" ht="12.75">
      <c r="A226" s="141">
        <v>10</v>
      </c>
      <c r="B226" s="141">
        <v>1999</v>
      </c>
      <c r="C226" s="141" t="s">
        <v>362</v>
      </c>
      <c r="D226" s="141">
        <v>455069</v>
      </c>
      <c r="E226" s="141">
        <v>5923409</v>
      </c>
      <c r="F226" s="141">
        <v>743136</v>
      </c>
      <c r="G226" s="141">
        <v>796947</v>
      </c>
      <c r="H226" s="141">
        <v>-53811</v>
      </c>
      <c r="I226" s="141">
        <v>0</v>
      </c>
      <c r="J226" s="141">
        <v>0</v>
      </c>
      <c r="K226" s="141">
        <v>0</v>
      </c>
      <c r="L226" s="141">
        <v>0</v>
      </c>
      <c r="M226" s="141">
        <v>0</v>
      </c>
      <c r="N226" s="141">
        <v>0</v>
      </c>
      <c r="O226" s="141">
        <v>0</v>
      </c>
      <c r="P226" s="141">
        <v>-53811</v>
      </c>
    </row>
    <row r="227" spans="1:16" ht="12.75">
      <c r="A227" s="141">
        <v>10</v>
      </c>
      <c r="B227" s="141">
        <v>1999</v>
      </c>
      <c r="C227" s="141" t="s">
        <v>363</v>
      </c>
      <c r="D227" s="141">
        <v>114484</v>
      </c>
      <c r="E227" s="141">
        <v>1025357</v>
      </c>
      <c r="F227" s="141">
        <v>343448</v>
      </c>
      <c r="G227" s="141">
        <v>331607</v>
      </c>
      <c r="H227" s="141">
        <v>11841</v>
      </c>
      <c r="I227" s="141">
        <v>0</v>
      </c>
      <c r="J227" s="141">
        <v>0</v>
      </c>
      <c r="K227" s="141">
        <v>0</v>
      </c>
      <c r="L227" s="141">
        <v>0</v>
      </c>
      <c r="M227" s="141">
        <v>0</v>
      </c>
      <c r="N227" s="141">
        <v>0</v>
      </c>
      <c r="O227" s="141">
        <v>0</v>
      </c>
      <c r="P227" s="141">
        <v>11841</v>
      </c>
    </row>
    <row r="228" spans="1:16" ht="12.75">
      <c r="A228" s="141">
        <v>10</v>
      </c>
      <c r="B228" s="141">
        <v>1999</v>
      </c>
      <c r="C228" s="141" t="s">
        <v>364</v>
      </c>
      <c r="D228" s="141">
        <v>15413</v>
      </c>
      <c r="E228" s="141">
        <v>133254</v>
      </c>
      <c r="F228" s="141">
        <v>74213</v>
      </c>
      <c r="G228" s="141">
        <v>59564</v>
      </c>
      <c r="H228" s="141">
        <v>14649</v>
      </c>
      <c r="I228" s="141">
        <v>0</v>
      </c>
      <c r="J228" s="141">
        <v>0</v>
      </c>
      <c r="K228" s="141">
        <v>0</v>
      </c>
      <c r="L228" s="141">
        <v>0</v>
      </c>
      <c r="M228" s="141">
        <v>0</v>
      </c>
      <c r="N228" s="141">
        <v>0</v>
      </c>
      <c r="O228" s="141">
        <v>0</v>
      </c>
      <c r="P228" s="141">
        <v>14649</v>
      </c>
    </row>
    <row r="229" spans="1:16" ht="12.75">
      <c r="A229" s="141">
        <v>10</v>
      </c>
      <c r="B229" s="141">
        <v>1999</v>
      </c>
      <c r="C229" s="141" t="s">
        <v>365</v>
      </c>
      <c r="D229" s="141">
        <v>16771</v>
      </c>
      <c r="E229" s="141">
        <v>174390</v>
      </c>
      <c r="F229" s="141">
        <v>38240</v>
      </c>
      <c r="G229" s="141">
        <v>38314</v>
      </c>
      <c r="H229" s="141">
        <v>-74</v>
      </c>
      <c r="I229" s="141">
        <v>0</v>
      </c>
      <c r="J229" s="141">
        <v>0</v>
      </c>
      <c r="K229" s="141">
        <v>0</v>
      </c>
      <c r="L229" s="141">
        <v>0</v>
      </c>
      <c r="M229" s="141">
        <v>0</v>
      </c>
      <c r="N229" s="141">
        <v>0</v>
      </c>
      <c r="O229" s="141">
        <v>0</v>
      </c>
      <c r="P229" s="141">
        <v>-74</v>
      </c>
    </row>
    <row r="230" spans="1:16" ht="12.75">
      <c r="A230" s="141">
        <v>10</v>
      </c>
      <c r="B230" s="141">
        <v>1999</v>
      </c>
      <c r="C230" s="141" t="s">
        <v>366</v>
      </c>
      <c r="D230" s="141">
        <v>101645</v>
      </c>
      <c r="E230" s="141">
        <v>744418</v>
      </c>
      <c r="F230" s="141">
        <v>156391</v>
      </c>
      <c r="G230" s="141">
        <v>146539</v>
      </c>
      <c r="H230" s="141">
        <v>9852</v>
      </c>
      <c r="I230" s="141">
        <v>0</v>
      </c>
      <c r="J230" s="141">
        <v>0</v>
      </c>
      <c r="K230" s="141">
        <v>0</v>
      </c>
      <c r="L230" s="141">
        <v>0</v>
      </c>
      <c r="M230" s="141">
        <v>0</v>
      </c>
      <c r="N230" s="141">
        <v>0</v>
      </c>
      <c r="O230" s="141">
        <v>0</v>
      </c>
      <c r="P230" s="141">
        <v>9852</v>
      </c>
    </row>
    <row r="231" spans="1:16" ht="12.75">
      <c r="A231" s="141">
        <v>10</v>
      </c>
      <c r="B231" s="141">
        <v>1999</v>
      </c>
      <c r="C231" s="141" t="s">
        <v>367</v>
      </c>
      <c r="D231" s="141">
        <v>121147</v>
      </c>
      <c r="E231" s="141">
        <v>708191</v>
      </c>
      <c r="F231" s="141">
        <v>174717</v>
      </c>
      <c r="G231" s="141">
        <v>161573</v>
      </c>
      <c r="H231" s="141">
        <v>13144</v>
      </c>
      <c r="I231" s="141">
        <v>0</v>
      </c>
      <c r="J231" s="141">
        <v>0</v>
      </c>
      <c r="K231" s="141">
        <v>0</v>
      </c>
      <c r="L231" s="141">
        <v>0</v>
      </c>
      <c r="M231" s="141">
        <v>0</v>
      </c>
      <c r="N231" s="141">
        <v>0</v>
      </c>
      <c r="O231" s="141">
        <v>0</v>
      </c>
      <c r="P231" s="141">
        <v>13144</v>
      </c>
    </row>
    <row r="232" spans="1:16" ht="12.75">
      <c r="A232" s="141">
        <v>10</v>
      </c>
      <c r="B232" s="141">
        <v>1999</v>
      </c>
      <c r="C232" s="141" t="s">
        <v>368</v>
      </c>
      <c r="D232" s="141">
        <v>483837</v>
      </c>
      <c r="E232" s="141">
        <v>21399457</v>
      </c>
      <c r="F232" s="141">
        <v>3998742</v>
      </c>
      <c r="G232" s="141">
        <v>3923299</v>
      </c>
      <c r="H232" s="141">
        <v>75443</v>
      </c>
      <c r="I232" s="141">
        <v>0</v>
      </c>
      <c r="J232" s="141">
        <v>0</v>
      </c>
      <c r="K232" s="141">
        <v>0</v>
      </c>
      <c r="L232" s="141">
        <v>0</v>
      </c>
      <c r="M232" s="141">
        <v>0</v>
      </c>
      <c r="N232" s="141">
        <v>0</v>
      </c>
      <c r="O232" s="141">
        <v>0</v>
      </c>
      <c r="P232" s="141">
        <v>75443</v>
      </c>
    </row>
    <row r="233" spans="1:16" ht="12.75">
      <c r="A233" s="141">
        <v>10</v>
      </c>
      <c r="B233" s="141">
        <v>1999</v>
      </c>
      <c r="C233" s="141" t="s">
        <v>369</v>
      </c>
      <c r="D233" s="141">
        <v>514802</v>
      </c>
      <c r="E233" s="141">
        <v>3497773</v>
      </c>
      <c r="F233" s="141">
        <v>790938</v>
      </c>
      <c r="G233" s="141">
        <v>795870</v>
      </c>
      <c r="H233" s="141">
        <v>-4932</v>
      </c>
      <c r="I233" s="141">
        <v>0</v>
      </c>
      <c r="J233" s="141">
        <v>0</v>
      </c>
      <c r="K233" s="141">
        <v>0</v>
      </c>
      <c r="L233" s="141">
        <v>0</v>
      </c>
      <c r="M233" s="141">
        <v>0</v>
      </c>
      <c r="N233" s="141">
        <v>0</v>
      </c>
      <c r="O233" s="141">
        <v>0</v>
      </c>
      <c r="P233" s="141">
        <v>-4932</v>
      </c>
    </row>
    <row r="234" spans="1:16" ht="12.75">
      <c r="A234" s="141">
        <v>10</v>
      </c>
      <c r="B234" s="141">
        <v>1999</v>
      </c>
      <c r="C234" s="141" t="s">
        <v>370</v>
      </c>
      <c r="D234" s="141">
        <v>264887</v>
      </c>
      <c r="E234" s="141">
        <v>6147953</v>
      </c>
      <c r="F234" s="141">
        <v>1275691</v>
      </c>
      <c r="G234" s="141">
        <v>1466586</v>
      </c>
      <c r="H234" s="141">
        <v>-190895</v>
      </c>
      <c r="I234" s="141">
        <v>0</v>
      </c>
      <c r="J234" s="141">
        <v>0</v>
      </c>
      <c r="K234" s="141">
        <v>0</v>
      </c>
      <c r="L234" s="141">
        <v>0</v>
      </c>
      <c r="M234" s="141">
        <v>0</v>
      </c>
      <c r="N234" s="141">
        <v>0</v>
      </c>
      <c r="O234" s="141">
        <v>0</v>
      </c>
      <c r="P234" s="141">
        <v>-190895</v>
      </c>
    </row>
    <row r="235" spans="1:16" ht="12.75">
      <c r="A235" s="141">
        <v>10</v>
      </c>
      <c r="B235" s="141">
        <v>1999</v>
      </c>
      <c r="C235" s="141" t="s">
        <v>371</v>
      </c>
      <c r="D235" s="141">
        <v>130792</v>
      </c>
      <c r="E235" s="141">
        <v>1735143</v>
      </c>
      <c r="F235" s="141">
        <v>387804</v>
      </c>
      <c r="G235" s="141">
        <v>400927</v>
      </c>
      <c r="H235" s="141">
        <v>-13123</v>
      </c>
      <c r="I235" s="141">
        <v>0</v>
      </c>
      <c r="J235" s="141">
        <v>0</v>
      </c>
      <c r="K235" s="141">
        <v>0</v>
      </c>
      <c r="L235" s="141">
        <v>0</v>
      </c>
      <c r="M235" s="141">
        <v>0</v>
      </c>
      <c r="N235" s="141">
        <v>0</v>
      </c>
      <c r="O235" s="141">
        <v>0</v>
      </c>
      <c r="P235" s="141">
        <v>-13123</v>
      </c>
    </row>
    <row r="236" spans="1:16" ht="12.75">
      <c r="A236" s="141">
        <v>10</v>
      </c>
      <c r="B236" s="141">
        <v>1999</v>
      </c>
      <c r="C236" s="141" t="s">
        <v>372</v>
      </c>
      <c r="D236" s="141">
        <v>71567</v>
      </c>
      <c r="E236" s="141">
        <v>1082820</v>
      </c>
      <c r="F236" s="141">
        <v>180833</v>
      </c>
      <c r="G236" s="141">
        <v>192933</v>
      </c>
      <c r="H236" s="141">
        <v>-12100</v>
      </c>
      <c r="I236" s="141">
        <v>0</v>
      </c>
      <c r="J236" s="141">
        <v>0</v>
      </c>
      <c r="K236" s="141">
        <v>0</v>
      </c>
      <c r="L236" s="141">
        <v>0</v>
      </c>
      <c r="M236" s="141">
        <v>0</v>
      </c>
      <c r="N236" s="141">
        <v>0</v>
      </c>
      <c r="O236" s="141">
        <v>0</v>
      </c>
      <c r="P236" s="141">
        <v>-12100</v>
      </c>
    </row>
    <row r="237" spans="1:16" ht="12.75">
      <c r="A237" s="141">
        <v>10</v>
      </c>
      <c r="B237" s="141">
        <v>1999</v>
      </c>
      <c r="C237" s="141" t="s">
        <v>373</v>
      </c>
      <c r="D237" s="141">
        <v>282213</v>
      </c>
      <c r="E237" s="141">
        <v>1897210</v>
      </c>
      <c r="F237" s="141">
        <v>293960</v>
      </c>
      <c r="G237" s="141">
        <v>317365</v>
      </c>
      <c r="H237" s="141">
        <v>-23405</v>
      </c>
      <c r="I237" s="141">
        <v>0</v>
      </c>
      <c r="J237" s="141">
        <v>0</v>
      </c>
      <c r="K237" s="141">
        <v>0</v>
      </c>
      <c r="L237" s="141">
        <v>0</v>
      </c>
      <c r="M237" s="141">
        <v>0</v>
      </c>
      <c r="N237" s="141">
        <v>0</v>
      </c>
      <c r="O237" s="141">
        <v>0</v>
      </c>
      <c r="P237" s="141">
        <v>-23405</v>
      </c>
    </row>
    <row r="238" spans="1:16" ht="12.75">
      <c r="A238" s="141">
        <v>10</v>
      </c>
      <c r="B238" s="141">
        <v>1999</v>
      </c>
      <c r="C238" s="141" t="s">
        <v>374</v>
      </c>
      <c r="D238" s="141">
        <v>10</v>
      </c>
      <c r="E238" s="141">
        <v>4557</v>
      </c>
      <c r="F238" s="141">
        <v>425</v>
      </c>
      <c r="G238" s="141">
        <v>466</v>
      </c>
      <c r="H238" s="141">
        <v>-41</v>
      </c>
      <c r="I238" s="141">
        <v>0</v>
      </c>
      <c r="J238" s="141">
        <v>0</v>
      </c>
      <c r="K238" s="141">
        <v>0</v>
      </c>
      <c r="L238" s="141">
        <v>0</v>
      </c>
      <c r="M238" s="141">
        <v>0</v>
      </c>
      <c r="N238" s="141">
        <v>0</v>
      </c>
      <c r="O238" s="141">
        <v>0</v>
      </c>
      <c r="P238" s="141">
        <v>-41</v>
      </c>
    </row>
    <row r="239" spans="1:16" ht="12.75">
      <c r="A239" s="141">
        <v>10</v>
      </c>
      <c r="B239" s="141">
        <v>1999</v>
      </c>
      <c r="C239" s="141" t="s">
        <v>375</v>
      </c>
      <c r="D239" s="141">
        <v>5507</v>
      </c>
      <c r="E239" s="141">
        <v>65482</v>
      </c>
      <c r="F239" s="141">
        <v>27074</v>
      </c>
      <c r="G239" s="141">
        <v>30342</v>
      </c>
      <c r="H239" s="141">
        <v>-3268</v>
      </c>
      <c r="I239" s="141">
        <v>0</v>
      </c>
      <c r="J239" s="141">
        <v>0</v>
      </c>
      <c r="K239" s="141">
        <v>0</v>
      </c>
      <c r="L239" s="141">
        <v>0</v>
      </c>
      <c r="M239" s="141">
        <v>0</v>
      </c>
      <c r="N239" s="141">
        <v>0</v>
      </c>
      <c r="O239" s="141">
        <v>0</v>
      </c>
      <c r="P239" s="141">
        <v>-3268</v>
      </c>
    </row>
    <row r="240" spans="1:16" ht="12.75">
      <c r="A240" s="141">
        <v>10</v>
      </c>
      <c r="B240" s="141">
        <v>1999</v>
      </c>
      <c r="C240" s="141" t="s">
        <v>376</v>
      </c>
      <c r="D240" s="141">
        <v>194339</v>
      </c>
      <c r="E240" s="141">
        <v>1505354</v>
      </c>
      <c r="F240" s="141">
        <v>337734</v>
      </c>
      <c r="G240" s="141">
        <v>335607</v>
      </c>
      <c r="H240" s="141">
        <v>2127</v>
      </c>
      <c r="I240" s="141">
        <v>0</v>
      </c>
      <c r="J240" s="141">
        <v>0</v>
      </c>
      <c r="K240" s="141">
        <v>0</v>
      </c>
      <c r="L240" s="141">
        <v>0</v>
      </c>
      <c r="M240" s="141">
        <v>0</v>
      </c>
      <c r="N240" s="141">
        <v>0</v>
      </c>
      <c r="O240" s="141">
        <v>0</v>
      </c>
      <c r="P240" s="141">
        <v>2127</v>
      </c>
    </row>
    <row r="241" spans="1:16" ht="12.75">
      <c r="A241" s="141">
        <v>10</v>
      </c>
      <c r="B241" s="141">
        <v>1999</v>
      </c>
      <c r="C241" s="141" t="s">
        <v>377</v>
      </c>
      <c r="D241" s="141">
        <v>15959</v>
      </c>
      <c r="E241" s="141">
        <v>489608</v>
      </c>
      <c r="F241" s="141">
        <v>182335</v>
      </c>
      <c r="G241" s="141">
        <v>180134</v>
      </c>
      <c r="H241" s="141">
        <v>2201</v>
      </c>
      <c r="I241" s="141">
        <v>0</v>
      </c>
      <c r="J241" s="141">
        <v>0</v>
      </c>
      <c r="K241" s="141">
        <v>0</v>
      </c>
      <c r="L241" s="141">
        <v>0</v>
      </c>
      <c r="M241" s="141">
        <v>0</v>
      </c>
      <c r="N241" s="141">
        <v>0</v>
      </c>
      <c r="O241" s="141">
        <v>0</v>
      </c>
      <c r="P241" s="141">
        <v>2201</v>
      </c>
    </row>
    <row r="242" spans="1:16" ht="12.75">
      <c r="A242" s="141">
        <v>12</v>
      </c>
      <c r="B242" s="141">
        <v>1999</v>
      </c>
      <c r="C242" s="141" t="s">
        <v>378</v>
      </c>
      <c r="D242" s="141">
        <v>4168576</v>
      </c>
      <c r="E242" s="141">
        <v>59460654</v>
      </c>
      <c r="F242" s="141">
        <v>11578727</v>
      </c>
      <c r="G242" s="141">
        <v>11769604</v>
      </c>
      <c r="H242" s="141">
        <v>-190877</v>
      </c>
      <c r="I242" s="141">
        <v>0</v>
      </c>
      <c r="J242" s="141">
        <v>0</v>
      </c>
      <c r="K242" s="141">
        <v>0</v>
      </c>
      <c r="L242" s="141">
        <v>0</v>
      </c>
      <c r="M242" s="141">
        <v>0</v>
      </c>
      <c r="N242" s="141">
        <v>0</v>
      </c>
      <c r="O242" s="141">
        <v>0</v>
      </c>
      <c r="P242" s="141">
        <v>-190877</v>
      </c>
    </row>
    <row r="243" spans="1:16" ht="12.75">
      <c r="A243" s="141">
        <v>10</v>
      </c>
      <c r="B243" s="141">
        <v>1999</v>
      </c>
      <c r="C243" s="141" t="s">
        <v>379</v>
      </c>
      <c r="D243" s="141">
        <v>0</v>
      </c>
      <c r="E243" s="141">
        <v>0</v>
      </c>
      <c r="F243" s="141">
        <v>0</v>
      </c>
      <c r="G243" s="141">
        <v>0</v>
      </c>
      <c r="H243" s="141">
        <v>0</v>
      </c>
      <c r="I243" s="141">
        <v>0</v>
      </c>
      <c r="J243" s="141">
        <v>0</v>
      </c>
      <c r="K243" s="141">
        <v>0</v>
      </c>
      <c r="L243" s="141">
        <v>0</v>
      </c>
      <c r="M243" s="141">
        <v>0</v>
      </c>
      <c r="N243" s="141">
        <v>0</v>
      </c>
      <c r="O243" s="141">
        <v>0</v>
      </c>
      <c r="P243" s="141">
        <v>0</v>
      </c>
    </row>
    <row r="244" spans="1:16" ht="12.75">
      <c r="A244" s="141">
        <v>10</v>
      </c>
      <c r="B244" s="141">
        <v>1999</v>
      </c>
      <c r="C244" s="141" t="s">
        <v>380</v>
      </c>
      <c r="D244" s="141">
        <v>0</v>
      </c>
      <c r="E244" s="141">
        <v>0</v>
      </c>
      <c r="F244" s="141">
        <v>0</v>
      </c>
      <c r="G244" s="141">
        <v>0</v>
      </c>
      <c r="H244" s="141">
        <v>0</v>
      </c>
      <c r="I244" s="141">
        <v>0</v>
      </c>
      <c r="J244" s="141">
        <v>0</v>
      </c>
      <c r="K244" s="141">
        <v>0</v>
      </c>
      <c r="L244" s="141">
        <v>0</v>
      </c>
      <c r="M244" s="141">
        <v>0</v>
      </c>
      <c r="N244" s="141">
        <v>0</v>
      </c>
      <c r="O244" s="141">
        <v>0</v>
      </c>
      <c r="P244" s="141">
        <v>0</v>
      </c>
    </row>
    <row r="245" spans="1:16" ht="12.75">
      <c r="A245" s="141">
        <v>10</v>
      </c>
      <c r="B245" s="141">
        <v>1999</v>
      </c>
      <c r="C245" s="141" t="s">
        <v>381</v>
      </c>
      <c r="D245" s="141">
        <v>0</v>
      </c>
      <c r="E245" s="141">
        <v>0</v>
      </c>
      <c r="F245" s="141">
        <v>0</v>
      </c>
      <c r="G245" s="141">
        <v>0</v>
      </c>
      <c r="H245" s="141">
        <v>0</v>
      </c>
      <c r="I245" s="141">
        <v>0</v>
      </c>
      <c r="J245" s="141">
        <v>0</v>
      </c>
      <c r="K245" s="141">
        <v>0</v>
      </c>
      <c r="L245" s="141">
        <v>0</v>
      </c>
      <c r="M245" s="141">
        <v>0</v>
      </c>
      <c r="N245" s="141">
        <v>0</v>
      </c>
      <c r="O245" s="141">
        <v>0</v>
      </c>
      <c r="P245" s="141">
        <v>0</v>
      </c>
    </row>
    <row r="246" spans="1:16" ht="12.75">
      <c r="A246" s="141">
        <v>10</v>
      </c>
      <c r="B246" s="141">
        <v>1999</v>
      </c>
      <c r="C246" s="141" t="s">
        <v>382</v>
      </c>
      <c r="D246" s="141">
        <v>0</v>
      </c>
      <c r="E246" s="141">
        <v>0</v>
      </c>
      <c r="F246" s="141">
        <v>0</v>
      </c>
      <c r="G246" s="141">
        <v>0</v>
      </c>
      <c r="H246" s="141">
        <v>0</v>
      </c>
      <c r="I246" s="141">
        <v>0</v>
      </c>
      <c r="J246" s="141">
        <v>0</v>
      </c>
      <c r="K246" s="141">
        <v>0</v>
      </c>
      <c r="L246" s="141">
        <v>0</v>
      </c>
      <c r="M246" s="141">
        <v>0</v>
      </c>
      <c r="N246" s="141">
        <v>0</v>
      </c>
      <c r="O246" s="141">
        <v>0</v>
      </c>
      <c r="P246" s="141">
        <v>0</v>
      </c>
    </row>
    <row r="247" spans="1:16" ht="12.75">
      <c r="A247" s="141">
        <v>12</v>
      </c>
      <c r="B247" s="141">
        <v>1999</v>
      </c>
      <c r="C247" s="141" t="s">
        <v>383</v>
      </c>
      <c r="D247" s="141">
        <v>0</v>
      </c>
      <c r="E247" s="141">
        <v>0</v>
      </c>
      <c r="F247" s="141">
        <v>0</v>
      </c>
      <c r="G247" s="141">
        <v>0</v>
      </c>
      <c r="H247" s="141">
        <v>0</v>
      </c>
      <c r="I247" s="141">
        <v>0</v>
      </c>
      <c r="J247" s="141">
        <v>0</v>
      </c>
      <c r="K247" s="141">
        <v>0</v>
      </c>
      <c r="L247" s="141">
        <v>0</v>
      </c>
      <c r="M247" s="141">
        <v>0</v>
      </c>
      <c r="N247" s="141">
        <v>0</v>
      </c>
      <c r="O247" s="141">
        <v>0</v>
      </c>
      <c r="P247" s="141">
        <v>0</v>
      </c>
    </row>
    <row r="248" spans="1:16" ht="12.75">
      <c r="A248" s="141">
        <v>11</v>
      </c>
      <c r="B248" s="141">
        <v>1999</v>
      </c>
      <c r="C248" s="141" t="s">
        <v>429</v>
      </c>
      <c r="D248" s="141">
        <v>0</v>
      </c>
      <c r="E248" s="141">
        <v>0</v>
      </c>
      <c r="F248" s="141">
        <v>0</v>
      </c>
      <c r="G248" s="141">
        <v>0</v>
      </c>
      <c r="H248" s="141">
        <v>0</v>
      </c>
      <c r="I248" s="141">
        <v>0</v>
      </c>
      <c r="J248" s="141">
        <v>0</v>
      </c>
      <c r="K248" s="141">
        <v>0</v>
      </c>
      <c r="L248" s="141">
        <v>0</v>
      </c>
      <c r="M248" s="141">
        <v>0</v>
      </c>
      <c r="N248" s="141">
        <v>0</v>
      </c>
      <c r="O248" s="141">
        <v>0</v>
      </c>
      <c r="P248" s="141">
        <v>0</v>
      </c>
    </row>
    <row r="249" spans="1:16" ht="12.75">
      <c r="A249" s="141">
        <v>10</v>
      </c>
      <c r="B249" s="141">
        <v>1999</v>
      </c>
      <c r="C249" s="141" t="s">
        <v>430</v>
      </c>
      <c r="D249" s="141">
        <v>0</v>
      </c>
      <c r="E249" s="141">
        <v>0</v>
      </c>
      <c r="F249" s="141">
        <v>0</v>
      </c>
      <c r="G249" s="141">
        <v>0</v>
      </c>
      <c r="H249" s="141">
        <v>0</v>
      </c>
      <c r="I249" s="141">
        <v>0</v>
      </c>
      <c r="J249" s="141">
        <v>0</v>
      </c>
      <c r="K249" s="141">
        <v>0</v>
      </c>
      <c r="L249" s="141">
        <v>0</v>
      </c>
      <c r="M249" s="141">
        <v>0</v>
      </c>
      <c r="N249" s="141">
        <v>0</v>
      </c>
      <c r="O249" s="141">
        <v>0</v>
      </c>
      <c r="P249" s="141">
        <v>0</v>
      </c>
    </row>
    <row r="250" spans="1:16" ht="12.75">
      <c r="A250" s="141">
        <v>10</v>
      </c>
      <c r="B250" s="141">
        <v>1999</v>
      </c>
      <c r="C250" s="141" t="s">
        <v>433</v>
      </c>
      <c r="D250" s="141">
        <v>0</v>
      </c>
      <c r="E250" s="141">
        <v>0</v>
      </c>
      <c r="F250" s="141">
        <v>0</v>
      </c>
      <c r="G250" s="141">
        <v>0</v>
      </c>
      <c r="H250" s="141">
        <v>0</v>
      </c>
      <c r="I250" s="141">
        <v>0</v>
      </c>
      <c r="J250" s="141">
        <v>0</v>
      </c>
      <c r="K250" s="141">
        <v>0</v>
      </c>
      <c r="L250" s="141">
        <v>0</v>
      </c>
      <c r="M250" s="141">
        <v>0</v>
      </c>
      <c r="N250" s="141">
        <v>0</v>
      </c>
      <c r="O250" s="141">
        <v>0</v>
      </c>
      <c r="P250" s="141">
        <v>0</v>
      </c>
    </row>
    <row r="251" spans="1:16" ht="12.75">
      <c r="A251" s="141">
        <v>10</v>
      </c>
      <c r="B251" s="141">
        <v>1999</v>
      </c>
      <c r="C251" s="141" t="s">
        <v>434</v>
      </c>
      <c r="D251" s="141">
        <v>0</v>
      </c>
      <c r="E251" s="141">
        <v>0</v>
      </c>
      <c r="F251" s="141">
        <v>0</v>
      </c>
      <c r="G251" s="141">
        <v>0</v>
      </c>
      <c r="H251" s="141">
        <v>0</v>
      </c>
      <c r="I251" s="141">
        <v>0</v>
      </c>
      <c r="J251" s="141">
        <v>0</v>
      </c>
      <c r="K251" s="141">
        <v>0</v>
      </c>
      <c r="L251" s="141">
        <v>0</v>
      </c>
      <c r="M251" s="141">
        <v>0</v>
      </c>
      <c r="N251" s="141">
        <v>0</v>
      </c>
      <c r="O251" s="141">
        <v>0</v>
      </c>
      <c r="P251" s="141">
        <v>0</v>
      </c>
    </row>
    <row r="252" spans="1:16" ht="12.75">
      <c r="A252" s="141">
        <v>10</v>
      </c>
      <c r="B252" s="141">
        <v>1999</v>
      </c>
      <c r="C252" s="141" t="s">
        <v>435</v>
      </c>
      <c r="D252" s="141">
        <v>0</v>
      </c>
      <c r="E252" s="141">
        <v>0</v>
      </c>
      <c r="F252" s="141">
        <v>0</v>
      </c>
      <c r="G252" s="141">
        <v>0</v>
      </c>
      <c r="H252" s="141">
        <v>0</v>
      </c>
      <c r="I252" s="141">
        <v>0</v>
      </c>
      <c r="J252" s="141">
        <v>0</v>
      </c>
      <c r="K252" s="141">
        <v>0</v>
      </c>
      <c r="L252" s="141">
        <v>0</v>
      </c>
      <c r="M252" s="141">
        <v>0</v>
      </c>
      <c r="N252" s="141">
        <v>0</v>
      </c>
      <c r="O252" s="141">
        <v>0</v>
      </c>
      <c r="P252" s="141">
        <v>0</v>
      </c>
    </row>
    <row r="253" spans="1:16" ht="12.75">
      <c r="A253" s="141">
        <v>10</v>
      </c>
      <c r="B253" s="141">
        <v>1999</v>
      </c>
      <c r="C253" s="141" t="s">
        <v>436</v>
      </c>
      <c r="D253" s="141">
        <v>0</v>
      </c>
      <c r="E253" s="141">
        <v>0</v>
      </c>
      <c r="F253" s="141">
        <v>0</v>
      </c>
      <c r="G253" s="141">
        <v>0</v>
      </c>
      <c r="H253" s="141">
        <v>0</v>
      </c>
      <c r="I253" s="141">
        <v>0</v>
      </c>
      <c r="J253" s="141">
        <v>0</v>
      </c>
      <c r="K253" s="141">
        <v>0</v>
      </c>
      <c r="L253" s="141">
        <v>0</v>
      </c>
      <c r="M253" s="141">
        <v>0</v>
      </c>
      <c r="N253" s="141">
        <v>0</v>
      </c>
      <c r="O253" s="141">
        <v>0</v>
      </c>
      <c r="P253" s="141">
        <v>0</v>
      </c>
    </row>
    <row r="254" spans="1:16" ht="12.75">
      <c r="A254" s="141">
        <v>10</v>
      </c>
      <c r="B254" s="141">
        <v>1999</v>
      </c>
      <c r="C254" s="141" t="s">
        <v>437</v>
      </c>
      <c r="D254" s="141">
        <v>0</v>
      </c>
      <c r="E254" s="141">
        <v>0</v>
      </c>
      <c r="F254" s="141">
        <v>0</v>
      </c>
      <c r="G254" s="141">
        <v>0</v>
      </c>
      <c r="H254" s="141">
        <v>0</v>
      </c>
      <c r="I254" s="141">
        <v>0</v>
      </c>
      <c r="J254" s="141">
        <v>0</v>
      </c>
      <c r="K254" s="141">
        <v>0</v>
      </c>
      <c r="L254" s="141">
        <v>0</v>
      </c>
      <c r="M254" s="141">
        <v>0</v>
      </c>
      <c r="N254" s="141">
        <v>0</v>
      </c>
      <c r="O254" s="141">
        <v>0</v>
      </c>
      <c r="P254" s="141">
        <v>0</v>
      </c>
    </row>
    <row r="255" spans="1:16" ht="12.75">
      <c r="A255" s="141">
        <v>10</v>
      </c>
      <c r="B255" s="141">
        <v>1999</v>
      </c>
      <c r="C255" s="141" t="s">
        <v>544</v>
      </c>
      <c r="D255" s="141">
        <v>0</v>
      </c>
      <c r="E255" s="141">
        <v>0</v>
      </c>
      <c r="F255" s="141">
        <v>0</v>
      </c>
      <c r="G255" s="141">
        <v>0</v>
      </c>
      <c r="H255" s="141">
        <v>0</v>
      </c>
      <c r="I255" s="141">
        <v>0</v>
      </c>
      <c r="J255" s="141">
        <v>0</v>
      </c>
      <c r="K255" s="141">
        <v>0</v>
      </c>
      <c r="L255" s="141">
        <v>0</v>
      </c>
      <c r="M255" s="141">
        <v>0</v>
      </c>
      <c r="N255" s="141">
        <v>0</v>
      </c>
      <c r="O255" s="141">
        <v>0</v>
      </c>
      <c r="P255" s="141">
        <v>0</v>
      </c>
    </row>
    <row r="256" spans="1:16" ht="12.75">
      <c r="A256" s="141">
        <v>10</v>
      </c>
      <c r="B256" s="141">
        <v>1999</v>
      </c>
      <c r="C256" s="141" t="s">
        <v>438</v>
      </c>
      <c r="D256" s="141">
        <v>0</v>
      </c>
      <c r="E256" s="141">
        <v>0</v>
      </c>
      <c r="F256" s="141">
        <v>0</v>
      </c>
      <c r="G256" s="141">
        <v>0</v>
      </c>
      <c r="H256" s="141">
        <v>0</v>
      </c>
      <c r="I256" s="141">
        <v>0</v>
      </c>
      <c r="J256" s="141">
        <v>0</v>
      </c>
      <c r="K256" s="141">
        <v>0</v>
      </c>
      <c r="L256" s="141">
        <v>0</v>
      </c>
      <c r="M256" s="141">
        <v>0</v>
      </c>
      <c r="N256" s="141">
        <v>0</v>
      </c>
      <c r="O256" s="141">
        <v>0</v>
      </c>
      <c r="P256" s="141">
        <v>0</v>
      </c>
    </row>
    <row r="257" spans="1:16" ht="12.75">
      <c r="A257" s="141">
        <v>10</v>
      </c>
      <c r="B257" s="141">
        <v>1999</v>
      </c>
      <c r="C257" s="141" t="s">
        <v>439</v>
      </c>
      <c r="D257" s="141">
        <v>0</v>
      </c>
      <c r="E257" s="141">
        <v>0</v>
      </c>
      <c r="F257" s="141">
        <v>0</v>
      </c>
      <c r="G257" s="141">
        <v>0</v>
      </c>
      <c r="H257" s="141">
        <v>0</v>
      </c>
      <c r="I257" s="141">
        <v>0</v>
      </c>
      <c r="J257" s="141">
        <v>0</v>
      </c>
      <c r="K257" s="141">
        <v>0</v>
      </c>
      <c r="L257" s="141">
        <v>0</v>
      </c>
      <c r="M257" s="141">
        <v>0</v>
      </c>
      <c r="N257" s="141">
        <v>0</v>
      </c>
      <c r="O257" s="141">
        <v>0</v>
      </c>
      <c r="P257" s="141">
        <v>0</v>
      </c>
    </row>
    <row r="258" spans="1:16" ht="12.75">
      <c r="A258" s="141">
        <v>10</v>
      </c>
      <c r="B258" s="141">
        <v>1999</v>
      </c>
      <c r="C258" s="141" t="s">
        <v>440</v>
      </c>
      <c r="D258" s="141">
        <v>0</v>
      </c>
      <c r="E258" s="141">
        <v>0</v>
      </c>
      <c r="F258" s="141">
        <v>0</v>
      </c>
      <c r="G258" s="141">
        <v>0</v>
      </c>
      <c r="H258" s="141">
        <v>0</v>
      </c>
      <c r="I258" s="141">
        <v>0</v>
      </c>
      <c r="J258" s="141">
        <v>0</v>
      </c>
      <c r="K258" s="141">
        <v>0</v>
      </c>
      <c r="L258" s="141">
        <v>0</v>
      </c>
      <c r="M258" s="141">
        <v>0</v>
      </c>
      <c r="N258" s="141">
        <v>0</v>
      </c>
      <c r="O258" s="141">
        <v>0</v>
      </c>
      <c r="P258" s="141">
        <v>0</v>
      </c>
    </row>
    <row r="259" spans="1:16" ht="12.75">
      <c r="A259" s="141">
        <v>12</v>
      </c>
      <c r="B259" s="141">
        <v>1999</v>
      </c>
      <c r="C259" s="141" t="s">
        <v>384</v>
      </c>
      <c r="D259" s="141">
        <v>0</v>
      </c>
      <c r="E259" s="141">
        <v>0</v>
      </c>
      <c r="F259" s="141">
        <v>0</v>
      </c>
      <c r="G259" s="141">
        <v>0</v>
      </c>
      <c r="H259" s="141">
        <v>0</v>
      </c>
      <c r="I259" s="141">
        <v>0</v>
      </c>
      <c r="J259" s="141">
        <v>0</v>
      </c>
      <c r="K259" s="141">
        <v>0</v>
      </c>
      <c r="L259" s="141">
        <v>0</v>
      </c>
      <c r="M259" s="141">
        <v>0</v>
      </c>
      <c r="N259" s="141">
        <v>0</v>
      </c>
      <c r="O259" s="141">
        <v>0</v>
      </c>
      <c r="P259" s="141">
        <v>0</v>
      </c>
    </row>
    <row r="260" spans="1:16" ht="12.75">
      <c r="A260" s="141">
        <v>11</v>
      </c>
      <c r="B260" s="141">
        <v>1999</v>
      </c>
      <c r="C260" s="141" t="s">
        <v>385</v>
      </c>
      <c r="D260" s="141">
        <v>112063820</v>
      </c>
      <c r="E260" s="141">
        <v>1121388214</v>
      </c>
      <c r="F260" s="141">
        <v>275854602</v>
      </c>
      <c r="G260" s="141">
        <v>296066417</v>
      </c>
      <c r="H260" s="141">
        <v>-20211815</v>
      </c>
      <c r="I260" s="141">
        <v>4383783</v>
      </c>
      <c r="J260" s="141">
        <v>22219007</v>
      </c>
      <c r="K260" s="141">
        <v>1049952</v>
      </c>
      <c r="L260" s="141">
        <v>282362577</v>
      </c>
      <c r="M260" s="141">
        <v>72960118</v>
      </c>
      <c r="N260" s="141">
        <v>0</v>
      </c>
      <c r="O260" s="141">
        <v>72960118</v>
      </c>
      <c r="P260" s="141">
        <v>53798255</v>
      </c>
    </row>
    <row r="261" spans="1:16" ht="12.75">
      <c r="A261" s="141">
        <v>11</v>
      </c>
      <c r="B261" s="141">
        <v>1999</v>
      </c>
      <c r="C261" s="141" t="s">
        <v>386</v>
      </c>
      <c r="D261" s="141">
        <v>28599</v>
      </c>
      <c r="E261" s="141">
        <v>163108</v>
      </c>
      <c r="F261" s="141">
        <v>15214</v>
      </c>
      <c r="G261" s="141">
        <v>14724</v>
      </c>
      <c r="H261" s="141">
        <v>490</v>
      </c>
      <c r="I261" s="141">
        <v>0</v>
      </c>
      <c r="J261" s="141">
        <v>0</v>
      </c>
      <c r="K261" s="141">
        <v>0</v>
      </c>
      <c r="L261" s="141">
        <v>0</v>
      </c>
      <c r="M261" s="141">
        <v>0</v>
      </c>
      <c r="N261" s="141">
        <v>0</v>
      </c>
      <c r="O261" s="141">
        <v>0</v>
      </c>
      <c r="P261" s="141">
        <v>490</v>
      </c>
    </row>
    <row r="262" spans="1:16" ht="12.75">
      <c r="A262" s="141">
        <v>13</v>
      </c>
      <c r="B262" s="141">
        <v>1999</v>
      </c>
      <c r="C262" s="141" t="s">
        <v>62</v>
      </c>
      <c r="D262" s="141">
        <v>112092419</v>
      </c>
      <c r="E262" s="141">
        <v>1121551322</v>
      </c>
      <c r="F262" s="141">
        <v>275869816</v>
      </c>
      <c r="G262" s="141">
        <v>296081141</v>
      </c>
      <c r="H262" s="141">
        <v>-20211325</v>
      </c>
      <c r="I262" s="141">
        <v>4383783</v>
      </c>
      <c r="J262" s="141">
        <v>22219007</v>
      </c>
      <c r="K262" s="141">
        <v>1049952</v>
      </c>
      <c r="L262" s="141">
        <v>282362577</v>
      </c>
      <c r="M262" s="141">
        <v>72960118</v>
      </c>
      <c r="N262" s="141">
        <v>0</v>
      </c>
      <c r="O262" s="141">
        <v>72960118</v>
      </c>
      <c r="P262" s="141">
        <v>53798745</v>
      </c>
    </row>
    <row r="263" spans="1:11" ht="12.75">
      <c r="A263" s="141">
        <v>2</v>
      </c>
      <c r="B263" s="141">
        <v>1999</v>
      </c>
      <c r="C263" s="141" t="s">
        <v>66</v>
      </c>
      <c r="D263" s="141">
        <v>0</v>
      </c>
      <c r="E263" s="141" t="s">
        <v>58</v>
      </c>
      <c r="F263" s="141">
        <v>1</v>
      </c>
      <c r="G263" s="141" t="s">
        <v>59</v>
      </c>
      <c r="H263" s="141">
        <v>1</v>
      </c>
      <c r="I263" s="141" t="s">
        <v>60</v>
      </c>
      <c r="J263" s="141" t="s">
        <v>61</v>
      </c>
      <c r="K263" s="141">
        <v>2</v>
      </c>
    </row>
    <row r="264" spans="1:16" ht="12.75">
      <c r="A264" s="141">
        <v>10</v>
      </c>
      <c r="B264" s="141">
        <v>1999</v>
      </c>
      <c r="C264" s="141" t="s">
        <v>621</v>
      </c>
      <c r="D264" s="141">
        <v>0</v>
      </c>
      <c r="E264" s="141">
        <v>0</v>
      </c>
      <c r="F264" s="141">
        <v>0</v>
      </c>
      <c r="G264" s="141">
        <v>0</v>
      </c>
      <c r="H264" s="141">
        <v>0</v>
      </c>
      <c r="I264" s="141">
        <v>0</v>
      </c>
      <c r="J264" s="141">
        <v>0</v>
      </c>
      <c r="K264" s="141">
        <v>0</v>
      </c>
      <c r="L264" s="141">
        <v>0</v>
      </c>
      <c r="M264" s="141">
        <v>0</v>
      </c>
      <c r="N264" s="141">
        <v>0</v>
      </c>
      <c r="O264" s="141">
        <v>0</v>
      </c>
      <c r="P264" s="141">
        <v>0</v>
      </c>
    </row>
    <row r="265" spans="1:16" ht="12.75">
      <c r="A265" s="141">
        <v>10</v>
      </c>
      <c r="B265" s="141">
        <v>1999</v>
      </c>
      <c r="C265" s="141" t="s">
        <v>623</v>
      </c>
      <c r="D265" s="141">
        <v>0</v>
      </c>
      <c r="E265" s="141">
        <v>0</v>
      </c>
      <c r="F265" s="141">
        <v>0</v>
      </c>
      <c r="G265" s="141">
        <v>0</v>
      </c>
      <c r="H265" s="141">
        <v>0</v>
      </c>
      <c r="I265" s="141">
        <v>0</v>
      </c>
      <c r="J265" s="141">
        <v>0</v>
      </c>
      <c r="K265" s="141">
        <v>0</v>
      </c>
      <c r="L265" s="141">
        <v>0</v>
      </c>
      <c r="M265" s="141">
        <v>0</v>
      </c>
      <c r="N265" s="141">
        <v>0</v>
      </c>
      <c r="O265" s="141">
        <v>0</v>
      </c>
      <c r="P265" s="141">
        <v>0</v>
      </c>
    </row>
    <row r="266" spans="1:16" ht="12.75">
      <c r="A266" s="141">
        <v>10</v>
      </c>
      <c r="B266" s="141">
        <v>1999</v>
      </c>
      <c r="C266" s="141" t="s">
        <v>624</v>
      </c>
      <c r="D266" s="141">
        <v>0</v>
      </c>
      <c r="E266" s="141">
        <v>0</v>
      </c>
      <c r="F266" s="141">
        <v>0</v>
      </c>
      <c r="G266" s="141">
        <v>0</v>
      </c>
      <c r="H266" s="141">
        <v>0</v>
      </c>
      <c r="I266" s="141">
        <v>0</v>
      </c>
      <c r="J266" s="141">
        <v>0</v>
      </c>
      <c r="K266" s="141">
        <v>0</v>
      </c>
      <c r="L266" s="141">
        <v>0</v>
      </c>
      <c r="M266" s="141">
        <v>0</v>
      </c>
      <c r="N266" s="141">
        <v>0</v>
      </c>
      <c r="O266" s="141">
        <v>0</v>
      </c>
      <c r="P266" s="141">
        <v>0</v>
      </c>
    </row>
    <row r="267" spans="1:16" ht="12.75">
      <c r="A267" s="141">
        <v>10</v>
      </c>
      <c r="B267" s="141">
        <v>1999</v>
      </c>
      <c r="C267" s="141" t="s">
        <v>625</v>
      </c>
      <c r="D267" s="141">
        <v>0</v>
      </c>
      <c r="E267" s="141">
        <v>0</v>
      </c>
      <c r="F267" s="141">
        <v>0</v>
      </c>
      <c r="G267" s="141">
        <v>0</v>
      </c>
      <c r="H267" s="141">
        <v>0</v>
      </c>
      <c r="I267" s="141">
        <v>0</v>
      </c>
      <c r="J267" s="141">
        <v>0</v>
      </c>
      <c r="K267" s="141">
        <v>0</v>
      </c>
      <c r="L267" s="141">
        <v>0</v>
      </c>
      <c r="M267" s="141">
        <v>0</v>
      </c>
      <c r="N267" s="141">
        <v>0</v>
      </c>
      <c r="O267" s="141">
        <v>0</v>
      </c>
      <c r="P267" s="141">
        <v>0</v>
      </c>
    </row>
    <row r="268" spans="1:16" ht="12.75">
      <c r="A268" s="141">
        <v>10</v>
      </c>
      <c r="B268" s="141">
        <v>1999</v>
      </c>
      <c r="C268" s="141" t="s">
        <v>626</v>
      </c>
      <c r="D268" s="141">
        <v>0</v>
      </c>
      <c r="E268" s="141">
        <v>0</v>
      </c>
      <c r="F268" s="141">
        <v>0</v>
      </c>
      <c r="G268" s="141">
        <v>0</v>
      </c>
      <c r="H268" s="141">
        <v>0</v>
      </c>
      <c r="I268" s="141">
        <v>0</v>
      </c>
      <c r="J268" s="141">
        <v>0</v>
      </c>
      <c r="K268" s="141">
        <v>0</v>
      </c>
      <c r="L268" s="141">
        <v>0</v>
      </c>
      <c r="M268" s="141">
        <v>0</v>
      </c>
      <c r="N268" s="141">
        <v>0</v>
      </c>
      <c r="O268" s="141">
        <v>0</v>
      </c>
      <c r="P268" s="141">
        <v>0</v>
      </c>
    </row>
    <row r="269" spans="1:16" ht="12.75">
      <c r="A269" s="141">
        <v>10</v>
      </c>
      <c r="B269" s="141">
        <v>1999</v>
      </c>
      <c r="C269" s="141" t="s">
        <v>627</v>
      </c>
      <c r="D269" s="141">
        <v>0</v>
      </c>
      <c r="E269" s="141">
        <v>0</v>
      </c>
      <c r="F269" s="141">
        <v>0</v>
      </c>
      <c r="G269" s="141">
        <v>0</v>
      </c>
      <c r="H269" s="141">
        <v>0</v>
      </c>
      <c r="I269" s="141">
        <v>0</v>
      </c>
      <c r="J269" s="141">
        <v>0</v>
      </c>
      <c r="K269" s="141">
        <v>0</v>
      </c>
      <c r="L269" s="141">
        <v>0</v>
      </c>
      <c r="M269" s="141">
        <v>0</v>
      </c>
      <c r="N269" s="141">
        <v>0</v>
      </c>
      <c r="O269" s="141">
        <v>0</v>
      </c>
      <c r="P269" s="141">
        <v>0</v>
      </c>
    </row>
    <row r="270" spans="1:16" ht="12.75">
      <c r="A270" s="141">
        <v>10</v>
      </c>
      <c r="B270" s="141">
        <v>1999</v>
      </c>
      <c r="C270" s="141" t="s">
        <v>628</v>
      </c>
      <c r="D270" s="141">
        <v>0</v>
      </c>
      <c r="E270" s="141">
        <v>0</v>
      </c>
      <c r="F270" s="141">
        <v>0</v>
      </c>
      <c r="G270" s="141">
        <v>0</v>
      </c>
      <c r="H270" s="141">
        <v>0</v>
      </c>
      <c r="I270" s="141">
        <v>0</v>
      </c>
      <c r="J270" s="141">
        <v>0</v>
      </c>
      <c r="K270" s="141">
        <v>0</v>
      </c>
      <c r="L270" s="141">
        <v>0</v>
      </c>
      <c r="M270" s="141">
        <v>0</v>
      </c>
      <c r="N270" s="141">
        <v>0</v>
      </c>
      <c r="O270" s="141">
        <v>0</v>
      </c>
      <c r="P270" s="141">
        <v>0</v>
      </c>
    </row>
    <row r="271" spans="1:16" ht="12.75">
      <c r="A271" s="141">
        <v>10</v>
      </c>
      <c r="B271" s="141">
        <v>1999</v>
      </c>
      <c r="C271" s="141" t="s">
        <v>629</v>
      </c>
      <c r="D271" s="141">
        <v>0</v>
      </c>
      <c r="E271" s="141">
        <v>0</v>
      </c>
      <c r="F271" s="141">
        <v>0</v>
      </c>
      <c r="G271" s="141">
        <v>0</v>
      </c>
      <c r="H271" s="141">
        <v>0</v>
      </c>
      <c r="I271" s="141">
        <v>0</v>
      </c>
      <c r="J271" s="141">
        <v>0</v>
      </c>
      <c r="K271" s="141">
        <v>0</v>
      </c>
      <c r="L271" s="141">
        <v>0</v>
      </c>
      <c r="M271" s="141">
        <v>0</v>
      </c>
      <c r="N271" s="141">
        <v>0</v>
      </c>
      <c r="O271" s="141">
        <v>0</v>
      </c>
      <c r="P271" s="141">
        <v>0</v>
      </c>
    </row>
    <row r="272" spans="1:16" ht="12.75">
      <c r="A272" s="141">
        <v>10</v>
      </c>
      <c r="B272" s="141">
        <v>1999</v>
      </c>
      <c r="C272" s="141" t="s">
        <v>630</v>
      </c>
      <c r="D272" s="141">
        <v>0</v>
      </c>
      <c r="E272" s="141">
        <v>0</v>
      </c>
      <c r="F272" s="141">
        <v>0</v>
      </c>
      <c r="G272" s="141">
        <v>0</v>
      </c>
      <c r="H272" s="141">
        <v>0</v>
      </c>
      <c r="I272" s="141">
        <v>0</v>
      </c>
      <c r="J272" s="141">
        <v>0</v>
      </c>
      <c r="K272" s="141">
        <v>0</v>
      </c>
      <c r="L272" s="141">
        <v>0</v>
      </c>
      <c r="M272" s="141">
        <v>0</v>
      </c>
      <c r="N272" s="141">
        <v>0</v>
      </c>
      <c r="O272" s="141">
        <v>0</v>
      </c>
      <c r="P272" s="141">
        <v>0</v>
      </c>
    </row>
    <row r="273" spans="1:16" ht="12.75">
      <c r="A273" s="141">
        <v>10</v>
      </c>
      <c r="B273" s="141">
        <v>1999</v>
      </c>
      <c r="C273" s="141" t="s">
        <v>631</v>
      </c>
      <c r="D273" s="141">
        <v>0</v>
      </c>
      <c r="E273" s="141">
        <v>0</v>
      </c>
      <c r="F273" s="141">
        <v>0</v>
      </c>
      <c r="G273" s="141">
        <v>0</v>
      </c>
      <c r="H273" s="141">
        <v>0</v>
      </c>
      <c r="I273" s="141">
        <v>0</v>
      </c>
      <c r="J273" s="141">
        <v>0</v>
      </c>
      <c r="K273" s="141">
        <v>0</v>
      </c>
      <c r="L273" s="141">
        <v>0</v>
      </c>
      <c r="M273" s="141">
        <v>0</v>
      </c>
      <c r="N273" s="141">
        <v>0</v>
      </c>
      <c r="O273" s="141">
        <v>0</v>
      </c>
      <c r="P273" s="141">
        <v>0</v>
      </c>
    </row>
    <row r="274" spans="1:16" ht="12.75">
      <c r="A274" s="141">
        <v>10</v>
      </c>
      <c r="B274" s="141">
        <v>1999</v>
      </c>
      <c r="C274" s="141" t="s">
        <v>632</v>
      </c>
      <c r="D274" s="141">
        <v>0</v>
      </c>
      <c r="E274" s="141">
        <v>0</v>
      </c>
      <c r="F274" s="141">
        <v>0</v>
      </c>
      <c r="G274" s="141">
        <v>0</v>
      </c>
      <c r="H274" s="141">
        <v>0</v>
      </c>
      <c r="I274" s="141">
        <v>0</v>
      </c>
      <c r="J274" s="141">
        <v>0</v>
      </c>
      <c r="K274" s="141">
        <v>0</v>
      </c>
      <c r="L274" s="141">
        <v>0</v>
      </c>
      <c r="M274" s="141">
        <v>0</v>
      </c>
      <c r="N274" s="141">
        <v>0</v>
      </c>
      <c r="O274" s="141">
        <v>0</v>
      </c>
      <c r="P274" s="141">
        <v>0</v>
      </c>
    </row>
    <row r="275" spans="1:16" ht="12.75">
      <c r="A275" s="141">
        <v>10</v>
      </c>
      <c r="B275" s="141">
        <v>1999</v>
      </c>
      <c r="C275" s="141" t="s">
        <v>633</v>
      </c>
      <c r="D275" s="141">
        <v>0</v>
      </c>
      <c r="E275" s="141">
        <v>0</v>
      </c>
      <c r="F275" s="141">
        <v>0</v>
      </c>
      <c r="G275" s="141">
        <v>0</v>
      </c>
      <c r="H275" s="141">
        <v>0</v>
      </c>
      <c r="I275" s="141">
        <v>0</v>
      </c>
      <c r="J275" s="141">
        <v>0</v>
      </c>
      <c r="K275" s="141">
        <v>0</v>
      </c>
      <c r="L275" s="141">
        <v>0</v>
      </c>
      <c r="M275" s="141">
        <v>0</v>
      </c>
      <c r="N275" s="141">
        <v>0</v>
      </c>
      <c r="O275" s="141">
        <v>0</v>
      </c>
      <c r="P275" s="141">
        <v>0</v>
      </c>
    </row>
    <row r="276" spans="1:16" ht="12.75">
      <c r="A276" s="141">
        <v>10</v>
      </c>
      <c r="B276" s="141">
        <v>1999</v>
      </c>
      <c r="C276" s="141" t="s">
        <v>634</v>
      </c>
      <c r="D276" s="141">
        <v>0</v>
      </c>
      <c r="E276" s="141">
        <v>0</v>
      </c>
      <c r="F276" s="141">
        <v>0</v>
      </c>
      <c r="G276" s="141">
        <v>0</v>
      </c>
      <c r="H276" s="141">
        <v>0</v>
      </c>
      <c r="I276" s="141">
        <v>0</v>
      </c>
      <c r="J276" s="141">
        <v>0</v>
      </c>
      <c r="K276" s="141">
        <v>0</v>
      </c>
      <c r="L276" s="141">
        <v>0</v>
      </c>
      <c r="M276" s="141">
        <v>0</v>
      </c>
      <c r="N276" s="141">
        <v>0</v>
      </c>
      <c r="O276" s="141">
        <v>0</v>
      </c>
      <c r="P276" s="141">
        <v>0</v>
      </c>
    </row>
    <row r="277" spans="1:16" ht="12.75">
      <c r="A277" s="141">
        <v>10</v>
      </c>
      <c r="B277" s="141">
        <v>1999</v>
      </c>
      <c r="C277" s="141" t="s">
        <v>635</v>
      </c>
      <c r="D277" s="141">
        <v>0</v>
      </c>
      <c r="E277" s="141">
        <v>0</v>
      </c>
      <c r="F277" s="141">
        <v>0</v>
      </c>
      <c r="G277" s="141">
        <v>0</v>
      </c>
      <c r="H277" s="141">
        <v>0</v>
      </c>
      <c r="I277" s="141">
        <v>0</v>
      </c>
      <c r="J277" s="141">
        <v>0</v>
      </c>
      <c r="K277" s="141">
        <v>0</v>
      </c>
      <c r="L277" s="141">
        <v>0</v>
      </c>
      <c r="M277" s="141">
        <v>0</v>
      </c>
      <c r="N277" s="141">
        <v>0</v>
      </c>
      <c r="O277" s="141">
        <v>0</v>
      </c>
      <c r="P277" s="141">
        <v>0</v>
      </c>
    </row>
    <row r="278" spans="1:16" ht="12.75">
      <c r="A278" s="141">
        <v>10</v>
      </c>
      <c r="B278" s="141">
        <v>1999</v>
      </c>
      <c r="C278" s="141" t="s">
        <v>636</v>
      </c>
      <c r="D278" s="141">
        <v>0</v>
      </c>
      <c r="E278" s="141">
        <v>0</v>
      </c>
      <c r="F278" s="141">
        <v>0</v>
      </c>
      <c r="G278" s="141">
        <v>0</v>
      </c>
      <c r="H278" s="141">
        <v>0</v>
      </c>
      <c r="I278" s="141">
        <v>0</v>
      </c>
      <c r="J278" s="141">
        <v>0</v>
      </c>
      <c r="K278" s="141">
        <v>0</v>
      </c>
      <c r="L278" s="141">
        <v>0</v>
      </c>
      <c r="M278" s="141">
        <v>0</v>
      </c>
      <c r="N278" s="141">
        <v>0</v>
      </c>
      <c r="O278" s="141">
        <v>0</v>
      </c>
      <c r="P278" s="141">
        <v>0</v>
      </c>
    </row>
    <row r="279" spans="1:16" ht="12.75">
      <c r="A279" s="141">
        <v>10</v>
      </c>
      <c r="B279" s="141">
        <v>1999</v>
      </c>
      <c r="C279" s="141" t="s">
        <v>637</v>
      </c>
      <c r="D279" s="141">
        <v>0</v>
      </c>
      <c r="E279" s="141">
        <v>0</v>
      </c>
      <c r="F279" s="141">
        <v>0</v>
      </c>
      <c r="G279" s="141">
        <v>0</v>
      </c>
      <c r="H279" s="141">
        <v>0</v>
      </c>
      <c r="I279" s="141">
        <v>0</v>
      </c>
      <c r="J279" s="141">
        <v>0</v>
      </c>
      <c r="K279" s="141">
        <v>0</v>
      </c>
      <c r="L279" s="141">
        <v>0</v>
      </c>
      <c r="M279" s="141">
        <v>0</v>
      </c>
      <c r="N279" s="141">
        <v>0</v>
      </c>
      <c r="O279" s="141">
        <v>0</v>
      </c>
      <c r="P279" s="141">
        <v>0</v>
      </c>
    </row>
    <row r="280" spans="1:16" ht="12.75">
      <c r="A280" s="141">
        <v>10</v>
      </c>
      <c r="B280" s="141">
        <v>1999</v>
      </c>
      <c r="C280" s="141" t="s">
        <v>638</v>
      </c>
      <c r="D280" s="141">
        <v>0</v>
      </c>
      <c r="E280" s="141">
        <v>0</v>
      </c>
      <c r="F280" s="141">
        <v>0</v>
      </c>
      <c r="G280" s="141">
        <v>0</v>
      </c>
      <c r="H280" s="141">
        <v>0</v>
      </c>
      <c r="I280" s="141">
        <v>0</v>
      </c>
      <c r="J280" s="141">
        <v>0</v>
      </c>
      <c r="K280" s="141">
        <v>0</v>
      </c>
      <c r="L280" s="141">
        <v>0</v>
      </c>
      <c r="M280" s="141">
        <v>0</v>
      </c>
      <c r="N280" s="141">
        <v>0</v>
      </c>
      <c r="O280" s="141">
        <v>0</v>
      </c>
      <c r="P280" s="141">
        <v>0</v>
      </c>
    </row>
    <row r="281" spans="1:16" ht="12.75">
      <c r="A281" s="141">
        <v>10</v>
      </c>
      <c r="B281" s="141">
        <v>1999</v>
      </c>
      <c r="C281" s="141" t="s">
        <v>639</v>
      </c>
      <c r="D281" s="141">
        <v>0</v>
      </c>
      <c r="E281" s="141">
        <v>0</v>
      </c>
      <c r="F281" s="141">
        <v>0</v>
      </c>
      <c r="G281" s="141">
        <v>0</v>
      </c>
      <c r="H281" s="141">
        <v>0</v>
      </c>
      <c r="I281" s="141">
        <v>0</v>
      </c>
      <c r="J281" s="141">
        <v>0</v>
      </c>
      <c r="K281" s="141">
        <v>0</v>
      </c>
      <c r="L281" s="141">
        <v>0</v>
      </c>
      <c r="M281" s="141">
        <v>0</v>
      </c>
      <c r="N281" s="141">
        <v>0</v>
      </c>
      <c r="O281" s="141">
        <v>0</v>
      </c>
      <c r="P281" s="141">
        <v>0</v>
      </c>
    </row>
    <row r="282" spans="1:16" ht="12.75">
      <c r="A282" s="141">
        <v>10</v>
      </c>
      <c r="B282" s="141">
        <v>1999</v>
      </c>
      <c r="C282" s="141" t="s">
        <v>640</v>
      </c>
      <c r="D282" s="141">
        <v>0</v>
      </c>
      <c r="E282" s="141">
        <v>0</v>
      </c>
      <c r="F282" s="141">
        <v>0</v>
      </c>
      <c r="G282" s="141">
        <v>0</v>
      </c>
      <c r="H282" s="141">
        <v>0</v>
      </c>
      <c r="I282" s="141">
        <v>0</v>
      </c>
      <c r="J282" s="141">
        <v>0</v>
      </c>
      <c r="K282" s="141">
        <v>0</v>
      </c>
      <c r="L282" s="141">
        <v>0</v>
      </c>
      <c r="M282" s="141">
        <v>0</v>
      </c>
      <c r="N282" s="141">
        <v>0</v>
      </c>
      <c r="O282" s="141">
        <v>0</v>
      </c>
      <c r="P282" s="141">
        <v>0</v>
      </c>
    </row>
    <row r="283" spans="1:16" ht="12.75">
      <c r="A283" s="141">
        <v>10</v>
      </c>
      <c r="B283" s="141">
        <v>1999</v>
      </c>
      <c r="C283" s="141" t="s">
        <v>641</v>
      </c>
      <c r="D283" s="141">
        <v>0</v>
      </c>
      <c r="E283" s="141">
        <v>0</v>
      </c>
      <c r="F283" s="141">
        <v>0</v>
      </c>
      <c r="G283" s="141">
        <v>0</v>
      </c>
      <c r="H283" s="141">
        <v>0</v>
      </c>
      <c r="I283" s="141">
        <v>0</v>
      </c>
      <c r="J283" s="141">
        <v>0</v>
      </c>
      <c r="K283" s="141">
        <v>0</v>
      </c>
      <c r="L283" s="141">
        <v>0</v>
      </c>
      <c r="M283" s="141">
        <v>0</v>
      </c>
      <c r="N283" s="141">
        <v>0</v>
      </c>
      <c r="O283" s="141">
        <v>0</v>
      </c>
      <c r="P283" s="141">
        <v>0</v>
      </c>
    </row>
    <row r="284" spans="1:16" ht="12.75">
      <c r="A284" s="141">
        <v>10</v>
      </c>
      <c r="B284" s="141">
        <v>1999</v>
      </c>
      <c r="C284" s="141" t="s">
        <v>642</v>
      </c>
      <c r="D284" s="141">
        <v>0</v>
      </c>
      <c r="E284" s="141">
        <v>0</v>
      </c>
      <c r="F284" s="141">
        <v>0</v>
      </c>
      <c r="G284" s="141">
        <v>0</v>
      </c>
      <c r="H284" s="141">
        <v>0</v>
      </c>
      <c r="I284" s="141">
        <v>0</v>
      </c>
      <c r="J284" s="141">
        <v>0</v>
      </c>
      <c r="K284" s="141">
        <v>0</v>
      </c>
      <c r="L284" s="141">
        <v>0</v>
      </c>
      <c r="M284" s="141">
        <v>0</v>
      </c>
      <c r="N284" s="141">
        <v>0</v>
      </c>
      <c r="O284" s="141">
        <v>0</v>
      </c>
      <c r="P284" s="141">
        <v>0</v>
      </c>
    </row>
    <row r="285" spans="1:16" ht="12.75">
      <c r="A285" s="141">
        <v>10</v>
      </c>
      <c r="B285" s="141">
        <v>1999</v>
      </c>
      <c r="C285" s="141" t="s">
        <v>643</v>
      </c>
      <c r="D285" s="141">
        <v>0</v>
      </c>
      <c r="E285" s="141">
        <v>0</v>
      </c>
      <c r="F285" s="141">
        <v>0</v>
      </c>
      <c r="G285" s="141">
        <v>0</v>
      </c>
      <c r="H285" s="141">
        <v>0</v>
      </c>
      <c r="I285" s="141">
        <v>0</v>
      </c>
      <c r="J285" s="141">
        <v>0</v>
      </c>
      <c r="K285" s="141">
        <v>0</v>
      </c>
      <c r="L285" s="141">
        <v>0</v>
      </c>
      <c r="M285" s="141">
        <v>0</v>
      </c>
      <c r="N285" s="141">
        <v>0</v>
      </c>
      <c r="O285" s="141">
        <v>0</v>
      </c>
      <c r="P285" s="141">
        <v>0</v>
      </c>
    </row>
    <row r="286" spans="1:16" ht="12.75">
      <c r="A286" s="141">
        <v>10</v>
      </c>
      <c r="B286" s="141">
        <v>1999</v>
      </c>
      <c r="C286" s="141" t="s">
        <v>644</v>
      </c>
      <c r="D286" s="141">
        <v>0</v>
      </c>
      <c r="E286" s="141">
        <v>0</v>
      </c>
      <c r="F286" s="141">
        <v>0</v>
      </c>
      <c r="G286" s="141">
        <v>0</v>
      </c>
      <c r="H286" s="141">
        <v>0</v>
      </c>
      <c r="I286" s="141">
        <v>0</v>
      </c>
      <c r="J286" s="141">
        <v>0</v>
      </c>
      <c r="K286" s="141">
        <v>0</v>
      </c>
      <c r="L286" s="141">
        <v>0</v>
      </c>
      <c r="M286" s="141">
        <v>0</v>
      </c>
      <c r="N286" s="141">
        <v>0</v>
      </c>
      <c r="O286" s="141">
        <v>0</v>
      </c>
      <c r="P286" s="141">
        <v>0</v>
      </c>
    </row>
    <row r="287" spans="1:16" ht="12.75">
      <c r="A287" s="141">
        <v>10</v>
      </c>
      <c r="B287" s="141">
        <v>1999</v>
      </c>
      <c r="C287" s="141" t="s">
        <v>645</v>
      </c>
      <c r="D287" s="141">
        <v>0</v>
      </c>
      <c r="E287" s="141">
        <v>0</v>
      </c>
      <c r="F287" s="141">
        <v>0</v>
      </c>
      <c r="G287" s="141">
        <v>0</v>
      </c>
      <c r="H287" s="141">
        <v>0</v>
      </c>
      <c r="I287" s="141">
        <v>0</v>
      </c>
      <c r="J287" s="141">
        <v>0</v>
      </c>
      <c r="K287" s="141">
        <v>0</v>
      </c>
      <c r="L287" s="141">
        <v>0</v>
      </c>
      <c r="M287" s="141">
        <v>0</v>
      </c>
      <c r="N287" s="141">
        <v>0</v>
      </c>
      <c r="O287" s="141">
        <v>0</v>
      </c>
      <c r="P287" s="141">
        <v>0</v>
      </c>
    </row>
    <row r="288" spans="1:16" ht="12.75">
      <c r="A288" s="141">
        <v>10</v>
      </c>
      <c r="B288" s="141">
        <v>1999</v>
      </c>
      <c r="C288" s="141" t="s">
        <v>646</v>
      </c>
      <c r="D288" s="141">
        <v>0</v>
      </c>
      <c r="E288" s="141">
        <v>0</v>
      </c>
      <c r="F288" s="141">
        <v>0</v>
      </c>
      <c r="G288" s="141">
        <v>0</v>
      </c>
      <c r="H288" s="141">
        <v>0</v>
      </c>
      <c r="I288" s="141">
        <v>0</v>
      </c>
      <c r="J288" s="141">
        <v>0</v>
      </c>
      <c r="K288" s="141">
        <v>0</v>
      </c>
      <c r="L288" s="141">
        <v>0</v>
      </c>
      <c r="M288" s="141">
        <v>0</v>
      </c>
      <c r="N288" s="141">
        <v>0</v>
      </c>
      <c r="O288" s="141">
        <v>0</v>
      </c>
      <c r="P288" s="141">
        <v>0</v>
      </c>
    </row>
    <row r="289" spans="1:16" ht="12.75">
      <c r="A289" s="141">
        <v>12</v>
      </c>
      <c r="B289" s="141">
        <v>1999</v>
      </c>
      <c r="C289" s="141" t="s">
        <v>647</v>
      </c>
      <c r="D289" s="141">
        <v>0</v>
      </c>
      <c r="E289" s="141">
        <v>0</v>
      </c>
      <c r="F289" s="141">
        <v>0</v>
      </c>
      <c r="G289" s="141">
        <v>0</v>
      </c>
      <c r="H289" s="141">
        <v>0</v>
      </c>
      <c r="I289" s="141">
        <v>0</v>
      </c>
      <c r="J289" s="141">
        <v>0</v>
      </c>
      <c r="K289" s="141">
        <v>0</v>
      </c>
      <c r="L289" s="141">
        <v>0</v>
      </c>
      <c r="M289" s="141">
        <v>0</v>
      </c>
      <c r="N289" s="141">
        <v>0</v>
      </c>
      <c r="O289" s="141">
        <v>0</v>
      </c>
      <c r="P289" s="141">
        <v>0</v>
      </c>
    </row>
    <row r="290" spans="1:16" ht="12.75">
      <c r="A290" s="141">
        <v>10</v>
      </c>
      <c r="B290" s="141">
        <v>1999</v>
      </c>
      <c r="C290" s="141" t="s">
        <v>648</v>
      </c>
      <c r="D290" s="141">
        <v>0</v>
      </c>
      <c r="E290" s="141">
        <v>0</v>
      </c>
      <c r="F290" s="141">
        <v>0</v>
      </c>
      <c r="G290" s="141">
        <v>0</v>
      </c>
      <c r="H290" s="141">
        <v>0</v>
      </c>
      <c r="I290" s="141">
        <v>0</v>
      </c>
      <c r="J290" s="141">
        <v>0</v>
      </c>
      <c r="K290" s="141">
        <v>0</v>
      </c>
      <c r="L290" s="141">
        <v>0</v>
      </c>
      <c r="M290" s="141">
        <v>0</v>
      </c>
      <c r="N290" s="141">
        <v>0</v>
      </c>
      <c r="O290" s="141">
        <v>0</v>
      </c>
      <c r="P290" s="141">
        <v>0</v>
      </c>
    </row>
    <row r="291" spans="1:16" ht="12.75">
      <c r="A291" s="141">
        <v>10</v>
      </c>
      <c r="B291" s="141">
        <v>1999</v>
      </c>
      <c r="C291" s="141" t="s">
        <v>549</v>
      </c>
      <c r="D291" s="141">
        <v>0</v>
      </c>
      <c r="E291" s="141">
        <v>0</v>
      </c>
      <c r="F291" s="141">
        <v>0</v>
      </c>
      <c r="G291" s="141">
        <v>0</v>
      </c>
      <c r="H291" s="141">
        <v>0</v>
      </c>
      <c r="I291" s="141">
        <v>0</v>
      </c>
      <c r="J291" s="141">
        <v>0</v>
      </c>
      <c r="K291" s="141">
        <v>0</v>
      </c>
      <c r="L291" s="141">
        <v>0</v>
      </c>
      <c r="M291" s="141">
        <v>0</v>
      </c>
      <c r="N291" s="141">
        <v>0</v>
      </c>
      <c r="O291" s="141">
        <v>0</v>
      </c>
      <c r="P291" s="141">
        <v>0</v>
      </c>
    </row>
    <row r="292" spans="1:16" ht="12.75">
      <c r="A292" s="141">
        <v>10</v>
      </c>
      <c r="B292" s="141">
        <v>1999</v>
      </c>
      <c r="C292" s="141" t="s">
        <v>550</v>
      </c>
      <c r="D292" s="141">
        <v>0</v>
      </c>
      <c r="E292" s="141">
        <v>0</v>
      </c>
      <c r="F292" s="141">
        <v>0</v>
      </c>
      <c r="G292" s="141">
        <v>0</v>
      </c>
      <c r="H292" s="141">
        <v>0</v>
      </c>
      <c r="I292" s="141">
        <v>0</v>
      </c>
      <c r="J292" s="141">
        <v>0</v>
      </c>
      <c r="K292" s="141">
        <v>0</v>
      </c>
      <c r="L292" s="141">
        <v>0</v>
      </c>
      <c r="M292" s="141">
        <v>0</v>
      </c>
      <c r="N292" s="141">
        <v>0</v>
      </c>
      <c r="O292" s="141">
        <v>0</v>
      </c>
      <c r="P292" s="141">
        <v>0</v>
      </c>
    </row>
    <row r="293" spans="1:16" ht="12.75">
      <c r="A293" s="141">
        <v>10</v>
      </c>
      <c r="B293" s="141">
        <v>1999</v>
      </c>
      <c r="C293" s="141" t="s">
        <v>551</v>
      </c>
      <c r="D293" s="141">
        <v>0</v>
      </c>
      <c r="E293" s="141">
        <v>0</v>
      </c>
      <c r="F293" s="141">
        <v>0</v>
      </c>
      <c r="G293" s="141">
        <v>0</v>
      </c>
      <c r="H293" s="141">
        <v>0</v>
      </c>
      <c r="I293" s="141">
        <v>0</v>
      </c>
      <c r="J293" s="141">
        <v>0</v>
      </c>
      <c r="K293" s="141">
        <v>0</v>
      </c>
      <c r="L293" s="141">
        <v>0</v>
      </c>
      <c r="M293" s="141">
        <v>0</v>
      </c>
      <c r="N293" s="141">
        <v>0</v>
      </c>
      <c r="O293" s="141">
        <v>0</v>
      </c>
      <c r="P293" s="141">
        <v>0</v>
      </c>
    </row>
    <row r="294" spans="1:16" ht="12.75">
      <c r="A294" s="141">
        <v>10</v>
      </c>
      <c r="B294" s="141">
        <v>1999</v>
      </c>
      <c r="C294" s="141" t="s">
        <v>552</v>
      </c>
      <c r="D294" s="141">
        <v>0</v>
      </c>
      <c r="E294" s="141">
        <v>0</v>
      </c>
      <c r="F294" s="141">
        <v>0</v>
      </c>
      <c r="G294" s="141">
        <v>0</v>
      </c>
      <c r="H294" s="141">
        <v>0</v>
      </c>
      <c r="I294" s="141">
        <v>0</v>
      </c>
      <c r="J294" s="141">
        <v>0</v>
      </c>
      <c r="K294" s="141">
        <v>0</v>
      </c>
      <c r="L294" s="141">
        <v>0</v>
      </c>
      <c r="M294" s="141">
        <v>0</v>
      </c>
      <c r="N294" s="141">
        <v>0</v>
      </c>
      <c r="O294" s="141">
        <v>0</v>
      </c>
      <c r="P294" s="141">
        <v>0</v>
      </c>
    </row>
    <row r="295" spans="1:16" ht="12.75">
      <c r="A295" s="141">
        <v>10</v>
      </c>
      <c r="B295" s="141">
        <v>1999</v>
      </c>
      <c r="C295" s="141" t="s">
        <v>553</v>
      </c>
      <c r="D295" s="141">
        <v>0</v>
      </c>
      <c r="E295" s="141">
        <v>0</v>
      </c>
      <c r="F295" s="141">
        <v>0</v>
      </c>
      <c r="G295" s="141">
        <v>0</v>
      </c>
      <c r="H295" s="141">
        <v>0</v>
      </c>
      <c r="I295" s="141">
        <v>0</v>
      </c>
      <c r="J295" s="141">
        <v>0</v>
      </c>
      <c r="K295" s="141">
        <v>0</v>
      </c>
      <c r="L295" s="141">
        <v>0</v>
      </c>
      <c r="M295" s="141">
        <v>0</v>
      </c>
      <c r="N295" s="141">
        <v>0</v>
      </c>
      <c r="O295" s="141">
        <v>0</v>
      </c>
      <c r="P295" s="141">
        <v>0</v>
      </c>
    </row>
    <row r="296" spans="1:16" ht="12.75">
      <c r="A296" s="141">
        <v>10</v>
      </c>
      <c r="B296" s="141">
        <v>1999</v>
      </c>
      <c r="C296" s="141" t="s">
        <v>554</v>
      </c>
      <c r="D296" s="141">
        <v>0</v>
      </c>
      <c r="E296" s="141">
        <v>0</v>
      </c>
      <c r="F296" s="141">
        <v>0</v>
      </c>
      <c r="G296" s="141">
        <v>0</v>
      </c>
      <c r="H296" s="141">
        <v>0</v>
      </c>
      <c r="I296" s="141">
        <v>0</v>
      </c>
      <c r="J296" s="141">
        <v>0</v>
      </c>
      <c r="K296" s="141">
        <v>0</v>
      </c>
      <c r="L296" s="141">
        <v>0</v>
      </c>
      <c r="M296" s="141">
        <v>0</v>
      </c>
      <c r="N296" s="141">
        <v>0</v>
      </c>
      <c r="O296" s="141">
        <v>0</v>
      </c>
      <c r="P296" s="141">
        <v>0</v>
      </c>
    </row>
    <row r="297" spans="1:16" ht="12.75">
      <c r="A297" s="141">
        <v>10</v>
      </c>
      <c r="B297" s="141">
        <v>1999</v>
      </c>
      <c r="C297" s="141" t="s">
        <v>555</v>
      </c>
      <c r="D297" s="141">
        <v>0</v>
      </c>
      <c r="E297" s="141">
        <v>0</v>
      </c>
      <c r="F297" s="141">
        <v>0</v>
      </c>
      <c r="G297" s="141">
        <v>0</v>
      </c>
      <c r="H297" s="141">
        <v>0</v>
      </c>
      <c r="I297" s="141">
        <v>0</v>
      </c>
      <c r="J297" s="141">
        <v>0</v>
      </c>
      <c r="K297" s="141">
        <v>0</v>
      </c>
      <c r="L297" s="141">
        <v>0</v>
      </c>
      <c r="M297" s="141">
        <v>0</v>
      </c>
      <c r="N297" s="141">
        <v>0</v>
      </c>
      <c r="O297" s="141">
        <v>0</v>
      </c>
      <c r="P297" s="141">
        <v>0</v>
      </c>
    </row>
    <row r="298" spans="1:16" ht="12.75">
      <c r="A298" s="141">
        <v>10</v>
      </c>
      <c r="B298" s="141">
        <v>1999</v>
      </c>
      <c r="C298" s="141" t="s">
        <v>556</v>
      </c>
      <c r="D298" s="141">
        <v>0</v>
      </c>
      <c r="E298" s="141">
        <v>0</v>
      </c>
      <c r="F298" s="141">
        <v>0</v>
      </c>
      <c r="G298" s="141">
        <v>0</v>
      </c>
      <c r="H298" s="141">
        <v>0</v>
      </c>
      <c r="I298" s="141">
        <v>0</v>
      </c>
      <c r="J298" s="141">
        <v>0</v>
      </c>
      <c r="K298" s="141">
        <v>0</v>
      </c>
      <c r="L298" s="141">
        <v>0</v>
      </c>
      <c r="M298" s="141">
        <v>0</v>
      </c>
      <c r="N298" s="141">
        <v>0</v>
      </c>
      <c r="O298" s="141">
        <v>0</v>
      </c>
      <c r="P298" s="141">
        <v>0</v>
      </c>
    </row>
    <row r="299" spans="1:16" ht="12.75">
      <c r="A299" s="141">
        <v>10</v>
      </c>
      <c r="B299" s="141">
        <v>1999</v>
      </c>
      <c r="C299" s="141" t="s">
        <v>557</v>
      </c>
      <c r="D299" s="141">
        <v>0</v>
      </c>
      <c r="E299" s="141">
        <v>0</v>
      </c>
      <c r="F299" s="141">
        <v>0</v>
      </c>
      <c r="G299" s="141">
        <v>0</v>
      </c>
      <c r="H299" s="141">
        <v>0</v>
      </c>
      <c r="I299" s="141">
        <v>0</v>
      </c>
      <c r="J299" s="141">
        <v>0</v>
      </c>
      <c r="K299" s="141">
        <v>0</v>
      </c>
      <c r="L299" s="141">
        <v>0</v>
      </c>
      <c r="M299" s="141">
        <v>0</v>
      </c>
      <c r="N299" s="141">
        <v>0</v>
      </c>
      <c r="O299" s="141">
        <v>0</v>
      </c>
      <c r="P299" s="141">
        <v>0</v>
      </c>
    </row>
    <row r="300" spans="1:16" ht="12.75">
      <c r="A300" s="141">
        <v>10</v>
      </c>
      <c r="B300" s="141">
        <v>1999</v>
      </c>
      <c r="C300" s="141" t="s">
        <v>558</v>
      </c>
      <c r="D300" s="141">
        <v>0</v>
      </c>
      <c r="E300" s="141">
        <v>0</v>
      </c>
      <c r="F300" s="141">
        <v>0</v>
      </c>
      <c r="G300" s="141">
        <v>0</v>
      </c>
      <c r="H300" s="141">
        <v>0</v>
      </c>
      <c r="I300" s="141">
        <v>0</v>
      </c>
      <c r="J300" s="141">
        <v>0</v>
      </c>
      <c r="K300" s="141">
        <v>0</v>
      </c>
      <c r="L300" s="141">
        <v>0</v>
      </c>
      <c r="M300" s="141">
        <v>0</v>
      </c>
      <c r="N300" s="141">
        <v>0</v>
      </c>
      <c r="O300" s="141">
        <v>0</v>
      </c>
      <c r="P300" s="141">
        <v>0</v>
      </c>
    </row>
    <row r="301" spans="1:16" ht="12.75">
      <c r="A301" s="141">
        <v>10</v>
      </c>
      <c r="B301" s="141">
        <v>1999</v>
      </c>
      <c r="C301" s="141" t="s">
        <v>559</v>
      </c>
      <c r="D301" s="141">
        <v>0</v>
      </c>
      <c r="E301" s="141">
        <v>0</v>
      </c>
      <c r="F301" s="141">
        <v>0</v>
      </c>
      <c r="G301" s="141">
        <v>0</v>
      </c>
      <c r="H301" s="141">
        <v>0</v>
      </c>
      <c r="I301" s="141">
        <v>0</v>
      </c>
      <c r="J301" s="141">
        <v>0</v>
      </c>
      <c r="K301" s="141">
        <v>0</v>
      </c>
      <c r="L301" s="141">
        <v>0</v>
      </c>
      <c r="M301" s="141">
        <v>0</v>
      </c>
      <c r="N301" s="141">
        <v>0</v>
      </c>
      <c r="O301" s="141">
        <v>0</v>
      </c>
      <c r="P301" s="141">
        <v>0</v>
      </c>
    </row>
    <row r="302" spans="1:16" ht="12.75">
      <c r="A302" s="141">
        <v>10</v>
      </c>
      <c r="B302" s="141">
        <v>1999</v>
      </c>
      <c r="C302" s="141" t="s">
        <v>560</v>
      </c>
      <c r="D302" s="141">
        <v>0</v>
      </c>
      <c r="E302" s="141">
        <v>0</v>
      </c>
      <c r="F302" s="141">
        <v>0</v>
      </c>
      <c r="G302" s="141">
        <v>0</v>
      </c>
      <c r="H302" s="141">
        <v>0</v>
      </c>
      <c r="I302" s="141">
        <v>0</v>
      </c>
      <c r="J302" s="141">
        <v>0</v>
      </c>
      <c r="K302" s="141">
        <v>0</v>
      </c>
      <c r="L302" s="141">
        <v>0</v>
      </c>
      <c r="M302" s="141">
        <v>0</v>
      </c>
      <c r="N302" s="141">
        <v>0</v>
      </c>
      <c r="O302" s="141">
        <v>0</v>
      </c>
      <c r="P302" s="141">
        <v>0</v>
      </c>
    </row>
    <row r="303" spans="1:16" ht="12.75">
      <c r="A303" s="141">
        <v>10</v>
      </c>
      <c r="B303" s="141">
        <v>1999</v>
      </c>
      <c r="C303" s="141" t="s">
        <v>561</v>
      </c>
      <c r="D303" s="141">
        <v>0</v>
      </c>
      <c r="E303" s="141">
        <v>0</v>
      </c>
      <c r="F303" s="141">
        <v>0</v>
      </c>
      <c r="G303" s="141">
        <v>0</v>
      </c>
      <c r="H303" s="141">
        <v>0</v>
      </c>
      <c r="I303" s="141">
        <v>0</v>
      </c>
      <c r="J303" s="141">
        <v>0</v>
      </c>
      <c r="K303" s="141">
        <v>0</v>
      </c>
      <c r="L303" s="141">
        <v>0</v>
      </c>
      <c r="M303" s="141">
        <v>0</v>
      </c>
      <c r="N303" s="141">
        <v>0</v>
      </c>
      <c r="O303" s="141">
        <v>0</v>
      </c>
      <c r="P303" s="141">
        <v>0</v>
      </c>
    </row>
    <row r="304" spans="1:16" ht="12.75">
      <c r="A304" s="141">
        <v>10</v>
      </c>
      <c r="B304" s="141">
        <v>1999</v>
      </c>
      <c r="C304" s="141" t="s">
        <v>562</v>
      </c>
      <c r="D304" s="141">
        <v>0</v>
      </c>
      <c r="E304" s="141">
        <v>0</v>
      </c>
      <c r="F304" s="141">
        <v>0</v>
      </c>
      <c r="G304" s="141">
        <v>0</v>
      </c>
      <c r="H304" s="141">
        <v>0</v>
      </c>
      <c r="I304" s="141">
        <v>0</v>
      </c>
      <c r="J304" s="141">
        <v>0</v>
      </c>
      <c r="K304" s="141">
        <v>0</v>
      </c>
      <c r="L304" s="141">
        <v>0</v>
      </c>
      <c r="M304" s="141">
        <v>0</v>
      </c>
      <c r="N304" s="141">
        <v>0</v>
      </c>
      <c r="O304" s="141">
        <v>0</v>
      </c>
      <c r="P304" s="141">
        <v>0</v>
      </c>
    </row>
    <row r="305" spans="1:16" ht="12.75">
      <c r="A305" s="141">
        <v>10</v>
      </c>
      <c r="B305" s="141">
        <v>1999</v>
      </c>
      <c r="C305" s="141" t="s">
        <v>563</v>
      </c>
      <c r="D305" s="141">
        <v>0</v>
      </c>
      <c r="E305" s="141">
        <v>0</v>
      </c>
      <c r="F305" s="141">
        <v>0</v>
      </c>
      <c r="G305" s="141">
        <v>0</v>
      </c>
      <c r="H305" s="141">
        <v>0</v>
      </c>
      <c r="I305" s="141">
        <v>0</v>
      </c>
      <c r="J305" s="141">
        <v>0</v>
      </c>
      <c r="K305" s="141">
        <v>0</v>
      </c>
      <c r="L305" s="141">
        <v>0</v>
      </c>
      <c r="M305" s="141">
        <v>0</v>
      </c>
      <c r="N305" s="141">
        <v>0</v>
      </c>
      <c r="O305" s="141">
        <v>0</v>
      </c>
      <c r="P305" s="141">
        <v>0</v>
      </c>
    </row>
    <row r="306" spans="1:16" ht="12.75">
      <c r="A306" s="141">
        <v>10</v>
      </c>
      <c r="B306" s="141">
        <v>1999</v>
      </c>
      <c r="C306" s="141" t="s">
        <v>564</v>
      </c>
      <c r="D306" s="141">
        <v>0</v>
      </c>
      <c r="E306" s="141">
        <v>0</v>
      </c>
      <c r="F306" s="141">
        <v>0</v>
      </c>
      <c r="G306" s="141">
        <v>0</v>
      </c>
      <c r="H306" s="141">
        <v>0</v>
      </c>
      <c r="I306" s="141">
        <v>0</v>
      </c>
      <c r="J306" s="141">
        <v>0</v>
      </c>
      <c r="K306" s="141">
        <v>0</v>
      </c>
      <c r="L306" s="141">
        <v>0</v>
      </c>
      <c r="M306" s="141">
        <v>0</v>
      </c>
      <c r="N306" s="141">
        <v>0</v>
      </c>
      <c r="O306" s="141">
        <v>0</v>
      </c>
      <c r="P306" s="141">
        <v>0</v>
      </c>
    </row>
    <row r="307" spans="1:16" ht="12.75">
      <c r="A307" s="141">
        <v>10</v>
      </c>
      <c r="B307" s="141">
        <v>1999</v>
      </c>
      <c r="C307" s="141" t="s">
        <v>565</v>
      </c>
      <c r="D307" s="141">
        <v>0</v>
      </c>
      <c r="E307" s="141">
        <v>0</v>
      </c>
      <c r="F307" s="141">
        <v>0</v>
      </c>
      <c r="G307" s="141">
        <v>0</v>
      </c>
      <c r="H307" s="141">
        <v>0</v>
      </c>
      <c r="I307" s="141">
        <v>0</v>
      </c>
      <c r="J307" s="141">
        <v>0</v>
      </c>
      <c r="K307" s="141">
        <v>0</v>
      </c>
      <c r="L307" s="141">
        <v>0</v>
      </c>
      <c r="M307" s="141">
        <v>0</v>
      </c>
      <c r="N307" s="141">
        <v>0</v>
      </c>
      <c r="O307" s="141">
        <v>0</v>
      </c>
      <c r="P307" s="141">
        <v>0</v>
      </c>
    </row>
    <row r="308" spans="1:16" ht="12.75">
      <c r="A308" s="141">
        <v>10</v>
      </c>
      <c r="B308" s="141">
        <v>1999</v>
      </c>
      <c r="C308" s="141" t="s">
        <v>566</v>
      </c>
      <c r="D308" s="141">
        <v>0</v>
      </c>
      <c r="E308" s="141">
        <v>0</v>
      </c>
      <c r="F308" s="141">
        <v>0</v>
      </c>
      <c r="G308" s="141">
        <v>0</v>
      </c>
      <c r="H308" s="141">
        <v>0</v>
      </c>
      <c r="I308" s="141">
        <v>0</v>
      </c>
      <c r="J308" s="141">
        <v>0</v>
      </c>
      <c r="K308" s="141">
        <v>0</v>
      </c>
      <c r="L308" s="141">
        <v>0</v>
      </c>
      <c r="M308" s="141">
        <v>0</v>
      </c>
      <c r="N308" s="141">
        <v>0</v>
      </c>
      <c r="O308" s="141">
        <v>0</v>
      </c>
      <c r="P308" s="141">
        <v>0</v>
      </c>
    </row>
    <row r="309" spans="1:16" ht="12.75">
      <c r="A309" s="141">
        <v>10</v>
      </c>
      <c r="B309" s="141">
        <v>1999</v>
      </c>
      <c r="C309" s="141" t="s">
        <v>567</v>
      </c>
      <c r="D309" s="141">
        <v>0</v>
      </c>
      <c r="E309" s="141">
        <v>0</v>
      </c>
      <c r="F309" s="141">
        <v>0</v>
      </c>
      <c r="G309" s="141">
        <v>0</v>
      </c>
      <c r="H309" s="141">
        <v>0</v>
      </c>
      <c r="I309" s="141">
        <v>0</v>
      </c>
      <c r="J309" s="141">
        <v>0</v>
      </c>
      <c r="K309" s="141">
        <v>0</v>
      </c>
      <c r="L309" s="141">
        <v>0</v>
      </c>
      <c r="M309" s="141">
        <v>0</v>
      </c>
      <c r="N309" s="141">
        <v>0</v>
      </c>
      <c r="O309" s="141">
        <v>0</v>
      </c>
      <c r="P309" s="141">
        <v>0</v>
      </c>
    </row>
    <row r="310" spans="1:16" ht="12.75">
      <c r="A310" s="141">
        <v>10</v>
      </c>
      <c r="B310" s="141">
        <v>1999</v>
      </c>
      <c r="C310" s="141" t="s">
        <v>568</v>
      </c>
      <c r="D310" s="141">
        <v>0</v>
      </c>
      <c r="E310" s="141">
        <v>0</v>
      </c>
      <c r="F310" s="141">
        <v>0</v>
      </c>
      <c r="G310" s="141">
        <v>0</v>
      </c>
      <c r="H310" s="141">
        <v>0</v>
      </c>
      <c r="I310" s="141">
        <v>0</v>
      </c>
      <c r="J310" s="141">
        <v>0</v>
      </c>
      <c r="K310" s="141">
        <v>0</v>
      </c>
      <c r="L310" s="141">
        <v>0</v>
      </c>
      <c r="M310" s="141">
        <v>0</v>
      </c>
      <c r="N310" s="141">
        <v>0</v>
      </c>
      <c r="O310" s="141">
        <v>0</v>
      </c>
      <c r="P310" s="141">
        <v>0</v>
      </c>
    </row>
    <row r="311" spans="1:16" ht="12.75">
      <c r="A311" s="141">
        <v>10</v>
      </c>
      <c r="B311" s="141">
        <v>1999</v>
      </c>
      <c r="C311" s="141" t="s">
        <v>569</v>
      </c>
      <c r="D311" s="141">
        <v>0</v>
      </c>
      <c r="E311" s="141">
        <v>0</v>
      </c>
      <c r="F311" s="141">
        <v>0</v>
      </c>
      <c r="G311" s="141">
        <v>0</v>
      </c>
      <c r="H311" s="141">
        <v>0</v>
      </c>
      <c r="I311" s="141">
        <v>0</v>
      </c>
      <c r="J311" s="141">
        <v>0</v>
      </c>
      <c r="K311" s="141">
        <v>0</v>
      </c>
      <c r="L311" s="141">
        <v>0</v>
      </c>
      <c r="M311" s="141">
        <v>0</v>
      </c>
      <c r="N311" s="141">
        <v>0</v>
      </c>
      <c r="O311" s="141">
        <v>0</v>
      </c>
      <c r="P311" s="141">
        <v>0</v>
      </c>
    </row>
    <row r="312" spans="1:16" ht="12.75">
      <c r="A312" s="141">
        <v>10</v>
      </c>
      <c r="B312" s="141">
        <v>1999</v>
      </c>
      <c r="C312" s="141" t="s">
        <v>570</v>
      </c>
      <c r="D312" s="141">
        <v>0</v>
      </c>
      <c r="E312" s="141">
        <v>0</v>
      </c>
      <c r="F312" s="141">
        <v>0</v>
      </c>
      <c r="G312" s="141">
        <v>0</v>
      </c>
      <c r="H312" s="141">
        <v>0</v>
      </c>
      <c r="I312" s="141">
        <v>0</v>
      </c>
      <c r="J312" s="141">
        <v>0</v>
      </c>
      <c r="K312" s="141">
        <v>0</v>
      </c>
      <c r="L312" s="141">
        <v>0</v>
      </c>
      <c r="M312" s="141">
        <v>0</v>
      </c>
      <c r="N312" s="141">
        <v>0</v>
      </c>
      <c r="O312" s="141">
        <v>0</v>
      </c>
      <c r="P312" s="141">
        <v>0</v>
      </c>
    </row>
    <row r="313" spans="1:16" ht="12.75">
      <c r="A313" s="141">
        <v>10</v>
      </c>
      <c r="B313" s="141">
        <v>1999</v>
      </c>
      <c r="C313" s="141" t="s">
        <v>571</v>
      </c>
      <c r="D313" s="141">
        <v>0</v>
      </c>
      <c r="E313" s="141">
        <v>0</v>
      </c>
      <c r="F313" s="141">
        <v>0</v>
      </c>
      <c r="G313" s="141">
        <v>0</v>
      </c>
      <c r="H313" s="141">
        <v>0</v>
      </c>
      <c r="I313" s="141">
        <v>0</v>
      </c>
      <c r="J313" s="141">
        <v>0</v>
      </c>
      <c r="K313" s="141">
        <v>0</v>
      </c>
      <c r="L313" s="141">
        <v>0</v>
      </c>
      <c r="M313" s="141">
        <v>0</v>
      </c>
      <c r="N313" s="141">
        <v>0</v>
      </c>
      <c r="O313" s="141">
        <v>0</v>
      </c>
      <c r="P313" s="141">
        <v>0</v>
      </c>
    </row>
    <row r="314" spans="1:16" ht="12.75">
      <c r="A314" s="141">
        <v>10</v>
      </c>
      <c r="B314" s="141">
        <v>1999</v>
      </c>
      <c r="C314" s="141" t="s">
        <v>572</v>
      </c>
      <c r="D314" s="141">
        <v>0</v>
      </c>
      <c r="E314" s="141">
        <v>0</v>
      </c>
      <c r="F314" s="141">
        <v>0</v>
      </c>
      <c r="G314" s="141">
        <v>0</v>
      </c>
      <c r="H314" s="141">
        <v>0</v>
      </c>
      <c r="I314" s="141">
        <v>0</v>
      </c>
      <c r="J314" s="141">
        <v>0</v>
      </c>
      <c r="K314" s="141">
        <v>0</v>
      </c>
      <c r="L314" s="141">
        <v>0</v>
      </c>
      <c r="M314" s="141">
        <v>0</v>
      </c>
      <c r="N314" s="141">
        <v>0</v>
      </c>
      <c r="O314" s="141">
        <v>0</v>
      </c>
      <c r="P314" s="141">
        <v>0</v>
      </c>
    </row>
    <row r="315" spans="1:16" ht="12.75">
      <c r="A315" s="141">
        <v>10</v>
      </c>
      <c r="B315" s="141">
        <v>1999</v>
      </c>
      <c r="C315" s="141" t="s">
        <v>573</v>
      </c>
      <c r="D315" s="141">
        <v>0</v>
      </c>
      <c r="E315" s="141">
        <v>0</v>
      </c>
      <c r="F315" s="141">
        <v>0</v>
      </c>
      <c r="G315" s="141">
        <v>0</v>
      </c>
      <c r="H315" s="141">
        <v>0</v>
      </c>
      <c r="I315" s="141">
        <v>0</v>
      </c>
      <c r="J315" s="141">
        <v>0</v>
      </c>
      <c r="K315" s="141">
        <v>0</v>
      </c>
      <c r="L315" s="141">
        <v>0</v>
      </c>
      <c r="M315" s="141">
        <v>0</v>
      </c>
      <c r="N315" s="141">
        <v>0</v>
      </c>
      <c r="O315" s="141">
        <v>0</v>
      </c>
      <c r="P315" s="141">
        <v>0</v>
      </c>
    </row>
    <row r="316" spans="1:16" ht="12.75">
      <c r="A316" s="141">
        <v>10</v>
      </c>
      <c r="B316" s="141">
        <v>1999</v>
      </c>
      <c r="C316" s="141" t="s">
        <v>574</v>
      </c>
      <c r="D316" s="141">
        <v>0</v>
      </c>
      <c r="E316" s="141">
        <v>0</v>
      </c>
      <c r="F316" s="141">
        <v>0</v>
      </c>
      <c r="G316" s="141">
        <v>0</v>
      </c>
      <c r="H316" s="141">
        <v>0</v>
      </c>
      <c r="I316" s="141">
        <v>0</v>
      </c>
      <c r="J316" s="141">
        <v>0</v>
      </c>
      <c r="K316" s="141">
        <v>0</v>
      </c>
      <c r="L316" s="141">
        <v>0</v>
      </c>
      <c r="M316" s="141">
        <v>0</v>
      </c>
      <c r="N316" s="141">
        <v>0</v>
      </c>
      <c r="O316" s="141">
        <v>0</v>
      </c>
      <c r="P316" s="141">
        <v>0</v>
      </c>
    </row>
    <row r="317" spans="1:16" ht="12.75">
      <c r="A317" s="141">
        <v>10</v>
      </c>
      <c r="B317" s="141">
        <v>1999</v>
      </c>
      <c r="C317" s="141" t="s">
        <v>575</v>
      </c>
      <c r="D317" s="141">
        <v>0</v>
      </c>
      <c r="E317" s="141">
        <v>0</v>
      </c>
      <c r="F317" s="141">
        <v>0</v>
      </c>
      <c r="G317" s="141">
        <v>0</v>
      </c>
      <c r="H317" s="141">
        <v>0</v>
      </c>
      <c r="I317" s="141">
        <v>0</v>
      </c>
      <c r="J317" s="141">
        <v>0</v>
      </c>
      <c r="K317" s="141">
        <v>0</v>
      </c>
      <c r="L317" s="141">
        <v>0</v>
      </c>
      <c r="M317" s="141">
        <v>0</v>
      </c>
      <c r="N317" s="141">
        <v>0</v>
      </c>
      <c r="O317" s="141">
        <v>0</v>
      </c>
      <c r="P317" s="141">
        <v>0</v>
      </c>
    </row>
    <row r="318" spans="1:16" ht="12.75">
      <c r="A318" s="141">
        <v>10</v>
      </c>
      <c r="B318" s="141">
        <v>1999</v>
      </c>
      <c r="C318" s="141" t="s">
        <v>576</v>
      </c>
      <c r="D318" s="141">
        <v>0</v>
      </c>
      <c r="E318" s="141">
        <v>0</v>
      </c>
      <c r="F318" s="141">
        <v>0</v>
      </c>
      <c r="G318" s="141">
        <v>0</v>
      </c>
      <c r="H318" s="141">
        <v>0</v>
      </c>
      <c r="I318" s="141">
        <v>0</v>
      </c>
      <c r="J318" s="141">
        <v>0</v>
      </c>
      <c r="K318" s="141">
        <v>0</v>
      </c>
      <c r="L318" s="141">
        <v>0</v>
      </c>
      <c r="M318" s="141">
        <v>0</v>
      </c>
      <c r="N318" s="141">
        <v>0</v>
      </c>
      <c r="O318" s="141">
        <v>0</v>
      </c>
      <c r="P318" s="141">
        <v>0</v>
      </c>
    </row>
    <row r="319" spans="1:16" ht="12.75">
      <c r="A319" s="141">
        <v>10</v>
      </c>
      <c r="B319" s="141">
        <v>1999</v>
      </c>
      <c r="C319" s="141" t="s">
        <v>577</v>
      </c>
      <c r="D319" s="141">
        <v>0</v>
      </c>
      <c r="E319" s="141">
        <v>0</v>
      </c>
      <c r="F319" s="141">
        <v>0</v>
      </c>
      <c r="G319" s="141">
        <v>0</v>
      </c>
      <c r="H319" s="141">
        <v>0</v>
      </c>
      <c r="I319" s="141">
        <v>0</v>
      </c>
      <c r="J319" s="141">
        <v>0</v>
      </c>
      <c r="K319" s="141">
        <v>0</v>
      </c>
      <c r="L319" s="141">
        <v>0</v>
      </c>
      <c r="M319" s="141">
        <v>0</v>
      </c>
      <c r="N319" s="141">
        <v>0</v>
      </c>
      <c r="O319" s="141">
        <v>0</v>
      </c>
      <c r="P319" s="141">
        <v>0</v>
      </c>
    </row>
    <row r="320" spans="1:16" ht="12.75">
      <c r="A320" s="141">
        <v>10</v>
      </c>
      <c r="B320" s="141">
        <v>1999</v>
      </c>
      <c r="C320" s="141" t="s">
        <v>578</v>
      </c>
      <c r="D320" s="141">
        <v>0</v>
      </c>
      <c r="E320" s="141">
        <v>0</v>
      </c>
      <c r="F320" s="141">
        <v>0</v>
      </c>
      <c r="G320" s="141">
        <v>0</v>
      </c>
      <c r="H320" s="141">
        <v>0</v>
      </c>
      <c r="I320" s="141">
        <v>0</v>
      </c>
      <c r="J320" s="141">
        <v>0</v>
      </c>
      <c r="K320" s="141">
        <v>0</v>
      </c>
      <c r="L320" s="141">
        <v>0</v>
      </c>
      <c r="M320" s="141">
        <v>0</v>
      </c>
      <c r="N320" s="141">
        <v>0</v>
      </c>
      <c r="O320" s="141">
        <v>0</v>
      </c>
      <c r="P320" s="141">
        <v>0</v>
      </c>
    </row>
    <row r="321" spans="1:16" ht="12.75">
      <c r="A321" s="141">
        <v>10</v>
      </c>
      <c r="B321" s="141">
        <v>1999</v>
      </c>
      <c r="C321" s="141" t="s">
        <v>579</v>
      </c>
      <c r="D321" s="141">
        <v>0</v>
      </c>
      <c r="E321" s="141">
        <v>0</v>
      </c>
      <c r="F321" s="141">
        <v>0</v>
      </c>
      <c r="G321" s="141">
        <v>0</v>
      </c>
      <c r="H321" s="141">
        <v>0</v>
      </c>
      <c r="I321" s="141">
        <v>0</v>
      </c>
      <c r="J321" s="141">
        <v>0</v>
      </c>
      <c r="K321" s="141">
        <v>0</v>
      </c>
      <c r="L321" s="141">
        <v>0</v>
      </c>
      <c r="M321" s="141">
        <v>0</v>
      </c>
      <c r="N321" s="141">
        <v>0</v>
      </c>
      <c r="O321" s="141">
        <v>0</v>
      </c>
      <c r="P321" s="141">
        <v>0</v>
      </c>
    </row>
    <row r="322" spans="1:16" ht="12.75">
      <c r="A322" s="141">
        <v>10</v>
      </c>
      <c r="B322" s="141">
        <v>1999</v>
      </c>
      <c r="C322" s="141" t="s">
        <v>580</v>
      </c>
      <c r="D322" s="141">
        <v>0</v>
      </c>
      <c r="E322" s="141">
        <v>0</v>
      </c>
      <c r="F322" s="141">
        <v>0</v>
      </c>
      <c r="G322" s="141">
        <v>0</v>
      </c>
      <c r="H322" s="141">
        <v>0</v>
      </c>
      <c r="I322" s="141">
        <v>0</v>
      </c>
      <c r="J322" s="141">
        <v>0</v>
      </c>
      <c r="K322" s="141">
        <v>0</v>
      </c>
      <c r="L322" s="141">
        <v>0</v>
      </c>
      <c r="M322" s="141">
        <v>0</v>
      </c>
      <c r="N322" s="141">
        <v>0</v>
      </c>
      <c r="O322" s="141">
        <v>0</v>
      </c>
      <c r="P322" s="141">
        <v>0</v>
      </c>
    </row>
    <row r="323" spans="1:16" ht="12.75">
      <c r="A323" s="141">
        <v>10</v>
      </c>
      <c r="B323" s="141">
        <v>1999</v>
      </c>
      <c r="C323" s="141" t="s">
        <v>581</v>
      </c>
      <c r="D323" s="141">
        <v>0</v>
      </c>
      <c r="E323" s="141">
        <v>0</v>
      </c>
      <c r="F323" s="141">
        <v>0</v>
      </c>
      <c r="G323" s="141">
        <v>0</v>
      </c>
      <c r="H323" s="141">
        <v>0</v>
      </c>
      <c r="I323" s="141">
        <v>0</v>
      </c>
      <c r="J323" s="141">
        <v>0</v>
      </c>
      <c r="K323" s="141">
        <v>0</v>
      </c>
      <c r="L323" s="141">
        <v>0</v>
      </c>
      <c r="M323" s="141">
        <v>0</v>
      </c>
      <c r="N323" s="141">
        <v>0</v>
      </c>
      <c r="O323" s="141">
        <v>0</v>
      </c>
      <c r="P323" s="141">
        <v>0</v>
      </c>
    </row>
    <row r="324" spans="1:16" ht="12.75">
      <c r="A324" s="141">
        <v>10</v>
      </c>
      <c r="B324" s="141">
        <v>1999</v>
      </c>
      <c r="C324" s="141" t="s">
        <v>582</v>
      </c>
      <c r="D324" s="141">
        <v>0</v>
      </c>
      <c r="E324" s="141">
        <v>0</v>
      </c>
      <c r="F324" s="141">
        <v>0</v>
      </c>
      <c r="G324" s="141">
        <v>0</v>
      </c>
      <c r="H324" s="141">
        <v>0</v>
      </c>
      <c r="I324" s="141">
        <v>0</v>
      </c>
      <c r="J324" s="141">
        <v>0</v>
      </c>
      <c r="K324" s="141">
        <v>0</v>
      </c>
      <c r="L324" s="141">
        <v>0</v>
      </c>
      <c r="M324" s="141">
        <v>0</v>
      </c>
      <c r="N324" s="141">
        <v>0</v>
      </c>
      <c r="O324" s="141">
        <v>0</v>
      </c>
      <c r="P324" s="141">
        <v>0</v>
      </c>
    </row>
    <row r="325" spans="1:16" ht="12.75">
      <c r="A325" s="141">
        <v>10</v>
      </c>
      <c r="B325" s="141">
        <v>1999</v>
      </c>
      <c r="C325" s="141" t="s">
        <v>583</v>
      </c>
      <c r="D325" s="141">
        <v>0</v>
      </c>
      <c r="E325" s="141">
        <v>0</v>
      </c>
      <c r="F325" s="141">
        <v>0</v>
      </c>
      <c r="G325" s="141">
        <v>0</v>
      </c>
      <c r="H325" s="141">
        <v>0</v>
      </c>
      <c r="I325" s="141">
        <v>0</v>
      </c>
      <c r="J325" s="141">
        <v>0</v>
      </c>
      <c r="K325" s="141">
        <v>0</v>
      </c>
      <c r="L325" s="141">
        <v>0</v>
      </c>
      <c r="M325" s="141">
        <v>0</v>
      </c>
      <c r="N325" s="141">
        <v>0</v>
      </c>
      <c r="O325" s="141">
        <v>0</v>
      </c>
      <c r="P325" s="141">
        <v>0</v>
      </c>
    </row>
    <row r="326" spans="1:16" ht="12.75">
      <c r="A326" s="141">
        <v>10</v>
      </c>
      <c r="B326" s="141">
        <v>1999</v>
      </c>
      <c r="C326" s="141" t="s">
        <v>584</v>
      </c>
      <c r="D326" s="141">
        <v>0</v>
      </c>
      <c r="E326" s="141">
        <v>0</v>
      </c>
      <c r="F326" s="141">
        <v>0</v>
      </c>
      <c r="G326" s="141">
        <v>0</v>
      </c>
      <c r="H326" s="141">
        <v>0</v>
      </c>
      <c r="I326" s="141">
        <v>0</v>
      </c>
      <c r="J326" s="141">
        <v>0</v>
      </c>
      <c r="K326" s="141">
        <v>0</v>
      </c>
      <c r="L326" s="141">
        <v>0</v>
      </c>
      <c r="M326" s="141">
        <v>0</v>
      </c>
      <c r="N326" s="141">
        <v>0</v>
      </c>
      <c r="O326" s="141">
        <v>0</v>
      </c>
      <c r="P326" s="141">
        <v>0</v>
      </c>
    </row>
    <row r="327" spans="1:16" ht="12.75">
      <c r="A327" s="141">
        <v>10</v>
      </c>
      <c r="B327" s="141">
        <v>1999</v>
      </c>
      <c r="C327" s="141" t="s">
        <v>585</v>
      </c>
      <c r="D327" s="141">
        <v>0</v>
      </c>
      <c r="E327" s="141">
        <v>0</v>
      </c>
      <c r="F327" s="141">
        <v>0</v>
      </c>
      <c r="G327" s="141">
        <v>0</v>
      </c>
      <c r="H327" s="141">
        <v>0</v>
      </c>
      <c r="I327" s="141">
        <v>0</v>
      </c>
      <c r="J327" s="141">
        <v>0</v>
      </c>
      <c r="K327" s="141">
        <v>0</v>
      </c>
      <c r="L327" s="141">
        <v>0</v>
      </c>
      <c r="M327" s="141">
        <v>0</v>
      </c>
      <c r="N327" s="141">
        <v>0</v>
      </c>
      <c r="O327" s="141">
        <v>0</v>
      </c>
      <c r="P327" s="141">
        <v>0</v>
      </c>
    </row>
    <row r="328" spans="1:16" ht="12.75">
      <c r="A328" s="141">
        <v>10</v>
      </c>
      <c r="B328" s="141">
        <v>1999</v>
      </c>
      <c r="C328" s="141" t="s">
        <v>586</v>
      </c>
      <c r="D328" s="141">
        <v>0</v>
      </c>
      <c r="E328" s="141">
        <v>0</v>
      </c>
      <c r="F328" s="141">
        <v>0</v>
      </c>
      <c r="G328" s="141">
        <v>0</v>
      </c>
      <c r="H328" s="141">
        <v>0</v>
      </c>
      <c r="I328" s="141">
        <v>0</v>
      </c>
      <c r="J328" s="141">
        <v>0</v>
      </c>
      <c r="K328" s="141">
        <v>0</v>
      </c>
      <c r="L328" s="141">
        <v>0</v>
      </c>
      <c r="M328" s="141">
        <v>0</v>
      </c>
      <c r="N328" s="141">
        <v>0</v>
      </c>
      <c r="O328" s="141">
        <v>0</v>
      </c>
      <c r="P328" s="141">
        <v>0</v>
      </c>
    </row>
    <row r="329" spans="1:16" ht="12.75">
      <c r="A329" s="141">
        <v>10</v>
      </c>
      <c r="B329" s="141">
        <v>1999</v>
      </c>
      <c r="C329" s="141" t="s">
        <v>587</v>
      </c>
      <c r="D329" s="141">
        <v>0</v>
      </c>
      <c r="E329" s="141">
        <v>0</v>
      </c>
      <c r="F329" s="141">
        <v>0</v>
      </c>
      <c r="G329" s="141">
        <v>0</v>
      </c>
      <c r="H329" s="141">
        <v>0</v>
      </c>
      <c r="I329" s="141">
        <v>0</v>
      </c>
      <c r="J329" s="141">
        <v>0</v>
      </c>
      <c r="K329" s="141">
        <v>0</v>
      </c>
      <c r="L329" s="141">
        <v>0</v>
      </c>
      <c r="M329" s="141">
        <v>0</v>
      </c>
      <c r="N329" s="141">
        <v>0</v>
      </c>
      <c r="O329" s="141">
        <v>0</v>
      </c>
      <c r="P329" s="141">
        <v>0</v>
      </c>
    </row>
    <row r="330" spans="1:16" ht="12.75">
      <c r="A330" s="141">
        <v>10</v>
      </c>
      <c r="B330" s="141">
        <v>1999</v>
      </c>
      <c r="C330" s="141" t="s">
        <v>588</v>
      </c>
      <c r="D330" s="141">
        <v>0</v>
      </c>
      <c r="E330" s="141">
        <v>0</v>
      </c>
      <c r="F330" s="141">
        <v>0</v>
      </c>
      <c r="G330" s="141">
        <v>0</v>
      </c>
      <c r="H330" s="141">
        <v>0</v>
      </c>
      <c r="I330" s="141">
        <v>0</v>
      </c>
      <c r="J330" s="141">
        <v>0</v>
      </c>
      <c r="K330" s="141">
        <v>0</v>
      </c>
      <c r="L330" s="141">
        <v>0</v>
      </c>
      <c r="M330" s="141">
        <v>0</v>
      </c>
      <c r="N330" s="141">
        <v>0</v>
      </c>
      <c r="O330" s="141">
        <v>0</v>
      </c>
      <c r="P330" s="141">
        <v>0</v>
      </c>
    </row>
    <row r="331" spans="1:16" ht="12.75">
      <c r="A331" s="141">
        <v>10</v>
      </c>
      <c r="B331" s="141">
        <v>1999</v>
      </c>
      <c r="C331" s="141" t="s">
        <v>589</v>
      </c>
      <c r="D331" s="141">
        <v>0</v>
      </c>
      <c r="E331" s="141">
        <v>0</v>
      </c>
      <c r="F331" s="141">
        <v>0</v>
      </c>
      <c r="G331" s="141">
        <v>0</v>
      </c>
      <c r="H331" s="141">
        <v>0</v>
      </c>
      <c r="I331" s="141">
        <v>0</v>
      </c>
      <c r="J331" s="141">
        <v>0</v>
      </c>
      <c r="K331" s="141">
        <v>0</v>
      </c>
      <c r="L331" s="141">
        <v>0</v>
      </c>
      <c r="M331" s="141">
        <v>0</v>
      </c>
      <c r="N331" s="141">
        <v>0</v>
      </c>
      <c r="O331" s="141">
        <v>0</v>
      </c>
      <c r="P331" s="141">
        <v>0</v>
      </c>
    </row>
    <row r="332" spans="1:16" ht="12.75">
      <c r="A332" s="141">
        <v>10</v>
      </c>
      <c r="B332" s="141">
        <v>1999</v>
      </c>
      <c r="C332" s="141" t="s">
        <v>590</v>
      </c>
      <c r="D332" s="141">
        <v>0</v>
      </c>
      <c r="E332" s="141">
        <v>0</v>
      </c>
      <c r="F332" s="141">
        <v>0</v>
      </c>
      <c r="G332" s="141">
        <v>0</v>
      </c>
      <c r="H332" s="141">
        <v>0</v>
      </c>
      <c r="I332" s="141">
        <v>0</v>
      </c>
      <c r="J332" s="141">
        <v>0</v>
      </c>
      <c r="K332" s="141">
        <v>0</v>
      </c>
      <c r="L332" s="141">
        <v>0</v>
      </c>
      <c r="M332" s="141">
        <v>0</v>
      </c>
      <c r="N332" s="141">
        <v>0</v>
      </c>
      <c r="O332" s="141">
        <v>0</v>
      </c>
      <c r="P332" s="141">
        <v>0</v>
      </c>
    </row>
    <row r="333" spans="1:16" ht="12.75">
      <c r="A333" s="141">
        <v>10</v>
      </c>
      <c r="B333" s="141">
        <v>1999</v>
      </c>
      <c r="C333" s="141" t="s">
        <v>591</v>
      </c>
      <c r="D333" s="141">
        <v>0</v>
      </c>
      <c r="E333" s="141">
        <v>0</v>
      </c>
      <c r="F333" s="141">
        <v>0</v>
      </c>
      <c r="G333" s="141">
        <v>0</v>
      </c>
      <c r="H333" s="141">
        <v>0</v>
      </c>
      <c r="I333" s="141">
        <v>0</v>
      </c>
      <c r="J333" s="141">
        <v>0</v>
      </c>
      <c r="K333" s="141">
        <v>0</v>
      </c>
      <c r="L333" s="141">
        <v>0</v>
      </c>
      <c r="M333" s="141">
        <v>0</v>
      </c>
      <c r="N333" s="141">
        <v>0</v>
      </c>
      <c r="O333" s="141">
        <v>0</v>
      </c>
      <c r="P333" s="141">
        <v>0</v>
      </c>
    </row>
    <row r="334" spans="1:16" ht="12.75">
      <c r="A334" s="141">
        <v>10</v>
      </c>
      <c r="B334" s="141">
        <v>1999</v>
      </c>
      <c r="C334" s="141" t="s">
        <v>592</v>
      </c>
      <c r="D334" s="141">
        <v>0</v>
      </c>
      <c r="E334" s="141">
        <v>0</v>
      </c>
      <c r="F334" s="141">
        <v>0</v>
      </c>
      <c r="G334" s="141">
        <v>0</v>
      </c>
      <c r="H334" s="141">
        <v>0</v>
      </c>
      <c r="I334" s="141">
        <v>0</v>
      </c>
      <c r="J334" s="141">
        <v>0</v>
      </c>
      <c r="K334" s="141">
        <v>0</v>
      </c>
      <c r="L334" s="141">
        <v>0</v>
      </c>
      <c r="M334" s="141">
        <v>0</v>
      </c>
      <c r="N334" s="141">
        <v>0</v>
      </c>
      <c r="O334" s="141">
        <v>0</v>
      </c>
      <c r="P334" s="141">
        <v>0</v>
      </c>
    </row>
    <row r="335" spans="1:16" ht="12.75">
      <c r="A335" s="141">
        <v>10</v>
      </c>
      <c r="B335" s="141">
        <v>1999</v>
      </c>
      <c r="C335" s="141" t="s">
        <v>593</v>
      </c>
      <c r="D335" s="141">
        <v>0</v>
      </c>
      <c r="E335" s="141">
        <v>0</v>
      </c>
      <c r="F335" s="141">
        <v>0</v>
      </c>
      <c r="G335" s="141">
        <v>0</v>
      </c>
      <c r="H335" s="141">
        <v>0</v>
      </c>
      <c r="I335" s="141">
        <v>0</v>
      </c>
      <c r="J335" s="141">
        <v>0</v>
      </c>
      <c r="K335" s="141">
        <v>0</v>
      </c>
      <c r="L335" s="141">
        <v>0</v>
      </c>
      <c r="M335" s="141">
        <v>0</v>
      </c>
      <c r="N335" s="141">
        <v>0</v>
      </c>
      <c r="O335" s="141">
        <v>0</v>
      </c>
      <c r="P335" s="141">
        <v>0</v>
      </c>
    </row>
    <row r="336" spans="1:16" ht="12.75">
      <c r="A336" s="141">
        <v>10</v>
      </c>
      <c r="B336" s="141">
        <v>1999</v>
      </c>
      <c r="C336" s="141" t="s">
        <v>594</v>
      </c>
      <c r="D336" s="141">
        <v>0</v>
      </c>
      <c r="E336" s="141">
        <v>0</v>
      </c>
      <c r="F336" s="141">
        <v>0</v>
      </c>
      <c r="G336" s="141">
        <v>0</v>
      </c>
      <c r="H336" s="141">
        <v>0</v>
      </c>
      <c r="I336" s="141">
        <v>0</v>
      </c>
      <c r="J336" s="141">
        <v>0</v>
      </c>
      <c r="K336" s="141">
        <v>0</v>
      </c>
      <c r="L336" s="141">
        <v>0</v>
      </c>
      <c r="M336" s="141">
        <v>0</v>
      </c>
      <c r="N336" s="141">
        <v>0</v>
      </c>
      <c r="O336" s="141">
        <v>0</v>
      </c>
      <c r="P336" s="141">
        <v>0</v>
      </c>
    </row>
    <row r="337" spans="1:16" ht="12.75">
      <c r="A337" s="141">
        <v>10</v>
      </c>
      <c r="B337" s="141">
        <v>1999</v>
      </c>
      <c r="C337" s="141" t="s">
        <v>595</v>
      </c>
      <c r="D337" s="141">
        <v>0</v>
      </c>
      <c r="E337" s="141">
        <v>0</v>
      </c>
      <c r="F337" s="141">
        <v>0</v>
      </c>
      <c r="G337" s="141">
        <v>0</v>
      </c>
      <c r="H337" s="141">
        <v>0</v>
      </c>
      <c r="I337" s="141">
        <v>0</v>
      </c>
      <c r="J337" s="141">
        <v>0</v>
      </c>
      <c r="K337" s="141">
        <v>0</v>
      </c>
      <c r="L337" s="141">
        <v>0</v>
      </c>
      <c r="M337" s="141">
        <v>0</v>
      </c>
      <c r="N337" s="141">
        <v>0</v>
      </c>
      <c r="O337" s="141">
        <v>0</v>
      </c>
      <c r="P337" s="141">
        <v>0</v>
      </c>
    </row>
    <row r="338" spans="1:16" ht="12.75">
      <c r="A338" s="141">
        <v>10</v>
      </c>
      <c r="B338" s="141">
        <v>1999</v>
      </c>
      <c r="C338" s="141" t="s">
        <v>596</v>
      </c>
      <c r="D338" s="141">
        <v>0</v>
      </c>
      <c r="E338" s="141">
        <v>0</v>
      </c>
      <c r="F338" s="141">
        <v>0</v>
      </c>
      <c r="G338" s="141">
        <v>0</v>
      </c>
      <c r="H338" s="141">
        <v>0</v>
      </c>
      <c r="I338" s="141">
        <v>0</v>
      </c>
      <c r="J338" s="141">
        <v>0</v>
      </c>
      <c r="K338" s="141">
        <v>0</v>
      </c>
      <c r="L338" s="141">
        <v>0</v>
      </c>
      <c r="M338" s="141">
        <v>0</v>
      </c>
      <c r="N338" s="141">
        <v>0</v>
      </c>
      <c r="O338" s="141">
        <v>0</v>
      </c>
      <c r="P338" s="141">
        <v>0</v>
      </c>
    </row>
    <row r="339" spans="1:16" ht="12.75">
      <c r="A339" s="141">
        <v>10</v>
      </c>
      <c r="B339" s="141">
        <v>1999</v>
      </c>
      <c r="C339" s="141" t="s">
        <v>597</v>
      </c>
      <c r="D339" s="141">
        <v>0</v>
      </c>
      <c r="E339" s="141">
        <v>0</v>
      </c>
      <c r="F339" s="141">
        <v>0</v>
      </c>
      <c r="G339" s="141">
        <v>0</v>
      </c>
      <c r="H339" s="141">
        <v>0</v>
      </c>
      <c r="I339" s="141">
        <v>0</v>
      </c>
      <c r="J339" s="141">
        <v>0</v>
      </c>
      <c r="K339" s="141">
        <v>0</v>
      </c>
      <c r="L339" s="141">
        <v>0</v>
      </c>
      <c r="M339" s="141">
        <v>0</v>
      </c>
      <c r="N339" s="141">
        <v>0</v>
      </c>
      <c r="O339" s="141">
        <v>0</v>
      </c>
      <c r="P339" s="141">
        <v>0</v>
      </c>
    </row>
    <row r="340" spans="1:16" ht="12.75">
      <c r="A340" s="141">
        <v>10</v>
      </c>
      <c r="B340" s="141">
        <v>1999</v>
      </c>
      <c r="C340" s="141" t="s">
        <v>500</v>
      </c>
      <c r="D340" s="141">
        <v>0</v>
      </c>
      <c r="E340" s="141">
        <v>0</v>
      </c>
      <c r="F340" s="141">
        <v>0</v>
      </c>
      <c r="G340" s="141">
        <v>0</v>
      </c>
      <c r="H340" s="141">
        <v>0</v>
      </c>
      <c r="I340" s="141">
        <v>0</v>
      </c>
      <c r="J340" s="141">
        <v>0</v>
      </c>
      <c r="K340" s="141">
        <v>0</v>
      </c>
      <c r="L340" s="141">
        <v>0</v>
      </c>
      <c r="M340" s="141">
        <v>0</v>
      </c>
      <c r="N340" s="141">
        <v>0</v>
      </c>
      <c r="O340" s="141">
        <v>0</v>
      </c>
      <c r="P340" s="141">
        <v>0</v>
      </c>
    </row>
    <row r="341" spans="1:16" ht="12.75">
      <c r="A341" s="141">
        <v>10</v>
      </c>
      <c r="B341" s="141">
        <v>1999</v>
      </c>
      <c r="C341" s="141" t="s">
        <v>501</v>
      </c>
      <c r="D341" s="141">
        <v>0</v>
      </c>
      <c r="E341" s="141">
        <v>0</v>
      </c>
      <c r="F341" s="141">
        <v>0</v>
      </c>
      <c r="G341" s="141">
        <v>0</v>
      </c>
      <c r="H341" s="141">
        <v>0</v>
      </c>
      <c r="I341" s="141">
        <v>0</v>
      </c>
      <c r="J341" s="141">
        <v>0</v>
      </c>
      <c r="K341" s="141">
        <v>0</v>
      </c>
      <c r="L341" s="141">
        <v>0</v>
      </c>
      <c r="M341" s="141">
        <v>0</v>
      </c>
      <c r="N341" s="141">
        <v>0</v>
      </c>
      <c r="O341" s="141">
        <v>0</v>
      </c>
      <c r="P341" s="141">
        <v>0</v>
      </c>
    </row>
    <row r="342" spans="1:16" ht="12.75">
      <c r="A342" s="141">
        <v>10</v>
      </c>
      <c r="B342" s="141">
        <v>1999</v>
      </c>
      <c r="C342" s="141" t="s">
        <v>502</v>
      </c>
      <c r="D342" s="141">
        <v>0</v>
      </c>
      <c r="E342" s="141">
        <v>0</v>
      </c>
      <c r="F342" s="141">
        <v>0</v>
      </c>
      <c r="G342" s="141">
        <v>0</v>
      </c>
      <c r="H342" s="141">
        <v>0</v>
      </c>
      <c r="I342" s="141">
        <v>0</v>
      </c>
      <c r="J342" s="141">
        <v>0</v>
      </c>
      <c r="K342" s="141">
        <v>0</v>
      </c>
      <c r="L342" s="141">
        <v>0</v>
      </c>
      <c r="M342" s="141">
        <v>0</v>
      </c>
      <c r="N342" s="141">
        <v>0</v>
      </c>
      <c r="O342" s="141">
        <v>0</v>
      </c>
      <c r="P342" s="141">
        <v>0</v>
      </c>
    </row>
    <row r="343" spans="1:16" ht="12.75">
      <c r="A343" s="141">
        <v>10</v>
      </c>
      <c r="B343" s="141">
        <v>1999</v>
      </c>
      <c r="C343" s="141" t="s">
        <v>503</v>
      </c>
      <c r="D343" s="141">
        <v>0</v>
      </c>
      <c r="E343" s="141">
        <v>0</v>
      </c>
      <c r="F343" s="141">
        <v>0</v>
      </c>
      <c r="G343" s="141">
        <v>0</v>
      </c>
      <c r="H343" s="141">
        <v>0</v>
      </c>
      <c r="I343" s="141">
        <v>0</v>
      </c>
      <c r="J343" s="141">
        <v>0</v>
      </c>
      <c r="K343" s="141">
        <v>0</v>
      </c>
      <c r="L343" s="141">
        <v>0</v>
      </c>
      <c r="M343" s="141">
        <v>0</v>
      </c>
      <c r="N343" s="141">
        <v>0</v>
      </c>
      <c r="O343" s="141">
        <v>0</v>
      </c>
      <c r="P343" s="141">
        <v>0</v>
      </c>
    </row>
    <row r="344" spans="1:16" ht="12.75">
      <c r="A344" s="141">
        <v>10</v>
      </c>
      <c r="B344" s="141">
        <v>1999</v>
      </c>
      <c r="C344" s="141" t="s">
        <v>504</v>
      </c>
      <c r="D344" s="141">
        <v>0</v>
      </c>
      <c r="E344" s="141">
        <v>0</v>
      </c>
      <c r="F344" s="141">
        <v>0</v>
      </c>
      <c r="G344" s="141">
        <v>0</v>
      </c>
      <c r="H344" s="141">
        <v>0</v>
      </c>
      <c r="I344" s="141">
        <v>0</v>
      </c>
      <c r="J344" s="141">
        <v>0</v>
      </c>
      <c r="K344" s="141">
        <v>0</v>
      </c>
      <c r="L344" s="141">
        <v>0</v>
      </c>
      <c r="M344" s="141">
        <v>0</v>
      </c>
      <c r="N344" s="141">
        <v>0</v>
      </c>
      <c r="O344" s="141">
        <v>0</v>
      </c>
      <c r="P344" s="141">
        <v>0</v>
      </c>
    </row>
    <row r="345" spans="1:16" ht="12.75">
      <c r="A345" s="141">
        <v>10</v>
      </c>
      <c r="B345" s="141">
        <v>1999</v>
      </c>
      <c r="C345" s="141" t="s">
        <v>505</v>
      </c>
      <c r="D345" s="141">
        <v>0</v>
      </c>
      <c r="E345" s="141">
        <v>0</v>
      </c>
      <c r="F345" s="141">
        <v>0</v>
      </c>
      <c r="G345" s="141">
        <v>0</v>
      </c>
      <c r="H345" s="141">
        <v>0</v>
      </c>
      <c r="I345" s="141">
        <v>0</v>
      </c>
      <c r="J345" s="141">
        <v>0</v>
      </c>
      <c r="K345" s="141">
        <v>0</v>
      </c>
      <c r="L345" s="141">
        <v>0</v>
      </c>
      <c r="M345" s="141">
        <v>0</v>
      </c>
      <c r="N345" s="141">
        <v>0</v>
      </c>
      <c r="O345" s="141">
        <v>0</v>
      </c>
      <c r="P345" s="141">
        <v>0</v>
      </c>
    </row>
    <row r="346" spans="1:16" ht="12.75">
      <c r="A346" s="141">
        <v>12</v>
      </c>
      <c r="B346" s="141">
        <v>1999</v>
      </c>
      <c r="C346" s="141" t="s">
        <v>506</v>
      </c>
      <c r="D346" s="141">
        <v>0</v>
      </c>
      <c r="E346" s="141">
        <v>0</v>
      </c>
      <c r="F346" s="141">
        <v>0</v>
      </c>
      <c r="G346" s="141">
        <v>0</v>
      </c>
      <c r="H346" s="141">
        <v>0</v>
      </c>
      <c r="I346" s="141">
        <v>0</v>
      </c>
      <c r="J346" s="141">
        <v>0</v>
      </c>
      <c r="K346" s="141">
        <v>0</v>
      </c>
      <c r="L346" s="141">
        <v>0</v>
      </c>
      <c r="M346" s="141">
        <v>0</v>
      </c>
      <c r="N346" s="141">
        <v>0</v>
      </c>
      <c r="O346" s="141">
        <v>0</v>
      </c>
      <c r="P346" s="141">
        <v>0</v>
      </c>
    </row>
    <row r="347" spans="1:16" ht="12.75">
      <c r="A347" s="141">
        <v>10</v>
      </c>
      <c r="B347" s="141">
        <v>1999</v>
      </c>
      <c r="C347" s="141" t="s">
        <v>507</v>
      </c>
      <c r="D347" s="141">
        <v>0</v>
      </c>
      <c r="E347" s="141">
        <v>0</v>
      </c>
      <c r="F347" s="141">
        <v>0</v>
      </c>
      <c r="G347" s="141">
        <v>0</v>
      </c>
      <c r="H347" s="141">
        <v>0</v>
      </c>
      <c r="I347" s="141">
        <v>0</v>
      </c>
      <c r="J347" s="141">
        <v>0</v>
      </c>
      <c r="K347" s="141">
        <v>0</v>
      </c>
      <c r="L347" s="141">
        <v>0</v>
      </c>
      <c r="M347" s="141">
        <v>0</v>
      </c>
      <c r="N347" s="141">
        <v>0</v>
      </c>
      <c r="O347" s="141">
        <v>0</v>
      </c>
      <c r="P347" s="141">
        <v>0</v>
      </c>
    </row>
    <row r="348" spans="1:16" ht="12.75">
      <c r="A348" s="141">
        <v>10</v>
      </c>
      <c r="B348" s="141">
        <v>1999</v>
      </c>
      <c r="C348" s="141" t="s">
        <v>508</v>
      </c>
      <c r="D348" s="141">
        <v>0</v>
      </c>
      <c r="E348" s="141">
        <v>0</v>
      </c>
      <c r="F348" s="141">
        <v>0</v>
      </c>
      <c r="G348" s="141">
        <v>0</v>
      </c>
      <c r="H348" s="141">
        <v>0</v>
      </c>
      <c r="I348" s="141">
        <v>0</v>
      </c>
      <c r="J348" s="141">
        <v>0</v>
      </c>
      <c r="K348" s="141">
        <v>0</v>
      </c>
      <c r="L348" s="141">
        <v>0</v>
      </c>
      <c r="M348" s="141">
        <v>0</v>
      </c>
      <c r="N348" s="141">
        <v>0</v>
      </c>
      <c r="O348" s="141">
        <v>0</v>
      </c>
      <c r="P348" s="141">
        <v>0</v>
      </c>
    </row>
    <row r="349" spans="1:16" ht="12.75">
      <c r="A349" s="141">
        <v>10</v>
      </c>
      <c r="B349" s="141">
        <v>1999</v>
      </c>
      <c r="C349" s="141" t="s">
        <v>509</v>
      </c>
      <c r="D349" s="141">
        <v>0</v>
      </c>
      <c r="E349" s="141">
        <v>0</v>
      </c>
      <c r="F349" s="141">
        <v>0</v>
      </c>
      <c r="G349" s="141">
        <v>0</v>
      </c>
      <c r="H349" s="141">
        <v>0</v>
      </c>
      <c r="I349" s="141">
        <v>0</v>
      </c>
      <c r="J349" s="141">
        <v>0</v>
      </c>
      <c r="K349" s="141">
        <v>0</v>
      </c>
      <c r="L349" s="141">
        <v>0</v>
      </c>
      <c r="M349" s="141">
        <v>0</v>
      </c>
      <c r="N349" s="141">
        <v>0</v>
      </c>
      <c r="O349" s="141">
        <v>0</v>
      </c>
      <c r="P349" s="141">
        <v>0</v>
      </c>
    </row>
    <row r="350" spans="1:16" ht="12.75">
      <c r="A350" s="141">
        <v>10</v>
      </c>
      <c r="B350" s="141">
        <v>1999</v>
      </c>
      <c r="C350" s="141" t="s">
        <v>510</v>
      </c>
      <c r="D350" s="141">
        <v>0</v>
      </c>
      <c r="E350" s="141">
        <v>0</v>
      </c>
      <c r="F350" s="141">
        <v>0</v>
      </c>
      <c r="G350" s="141">
        <v>0</v>
      </c>
      <c r="H350" s="141">
        <v>0</v>
      </c>
      <c r="I350" s="141">
        <v>0</v>
      </c>
      <c r="J350" s="141">
        <v>0</v>
      </c>
      <c r="K350" s="141">
        <v>0</v>
      </c>
      <c r="L350" s="141">
        <v>0</v>
      </c>
      <c r="M350" s="141">
        <v>0</v>
      </c>
      <c r="N350" s="141">
        <v>0</v>
      </c>
      <c r="O350" s="141">
        <v>0</v>
      </c>
      <c r="P350" s="141">
        <v>0</v>
      </c>
    </row>
    <row r="351" spans="1:16" ht="12.75">
      <c r="A351" s="141">
        <v>10</v>
      </c>
      <c r="B351" s="141">
        <v>1999</v>
      </c>
      <c r="C351" s="141" t="s">
        <v>511</v>
      </c>
      <c r="D351" s="141">
        <v>0</v>
      </c>
      <c r="E351" s="141">
        <v>0</v>
      </c>
      <c r="F351" s="141">
        <v>0</v>
      </c>
      <c r="G351" s="141">
        <v>0</v>
      </c>
      <c r="H351" s="141">
        <v>0</v>
      </c>
      <c r="I351" s="141">
        <v>0</v>
      </c>
      <c r="J351" s="141">
        <v>0</v>
      </c>
      <c r="K351" s="141">
        <v>0</v>
      </c>
      <c r="L351" s="141">
        <v>0</v>
      </c>
      <c r="M351" s="141">
        <v>0</v>
      </c>
      <c r="N351" s="141">
        <v>0</v>
      </c>
      <c r="O351" s="141">
        <v>0</v>
      </c>
      <c r="P351" s="141">
        <v>0</v>
      </c>
    </row>
    <row r="352" spans="1:16" ht="12.75">
      <c r="A352" s="141">
        <v>10</v>
      </c>
      <c r="B352" s="141">
        <v>1999</v>
      </c>
      <c r="C352" s="141" t="s">
        <v>512</v>
      </c>
      <c r="D352" s="141">
        <v>0</v>
      </c>
      <c r="E352" s="141">
        <v>0</v>
      </c>
      <c r="F352" s="141">
        <v>0</v>
      </c>
      <c r="G352" s="141">
        <v>0</v>
      </c>
      <c r="H352" s="141">
        <v>0</v>
      </c>
      <c r="I352" s="141">
        <v>0</v>
      </c>
      <c r="J352" s="141">
        <v>0</v>
      </c>
      <c r="K352" s="141">
        <v>0</v>
      </c>
      <c r="L352" s="141">
        <v>0</v>
      </c>
      <c r="M352" s="141">
        <v>0</v>
      </c>
      <c r="N352" s="141">
        <v>0</v>
      </c>
      <c r="O352" s="141">
        <v>0</v>
      </c>
      <c r="P352" s="141">
        <v>0</v>
      </c>
    </row>
    <row r="353" spans="1:16" ht="12.75">
      <c r="A353" s="141">
        <v>10</v>
      </c>
      <c r="B353" s="141">
        <v>1999</v>
      </c>
      <c r="C353" s="141" t="s">
        <v>513</v>
      </c>
      <c r="D353" s="141">
        <v>0</v>
      </c>
      <c r="E353" s="141">
        <v>0</v>
      </c>
      <c r="F353" s="141">
        <v>0</v>
      </c>
      <c r="G353" s="141">
        <v>0</v>
      </c>
      <c r="H353" s="141">
        <v>0</v>
      </c>
      <c r="I353" s="141">
        <v>0</v>
      </c>
      <c r="J353" s="141">
        <v>0</v>
      </c>
      <c r="K353" s="141">
        <v>0</v>
      </c>
      <c r="L353" s="141">
        <v>0</v>
      </c>
      <c r="M353" s="141">
        <v>0</v>
      </c>
      <c r="N353" s="141">
        <v>0</v>
      </c>
      <c r="O353" s="141">
        <v>0</v>
      </c>
      <c r="P353" s="141">
        <v>0</v>
      </c>
    </row>
    <row r="354" spans="1:16" ht="12.75">
      <c r="A354" s="141">
        <v>10</v>
      </c>
      <c r="B354" s="141">
        <v>1999</v>
      </c>
      <c r="C354" s="141" t="s">
        <v>514</v>
      </c>
      <c r="D354" s="141">
        <v>0</v>
      </c>
      <c r="E354" s="141">
        <v>0</v>
      </c>
      <c r="F354" s="141">
        <v>0</v>
      </c>
      <c r="G354" s="141">
        <v>0</v>
      </c>
      <c r="H354" s="141">
        <v>0</v>
      </c>
      <c r="I354" s="141">
        <v>0</v>
      </c>
      <c r="J354" s="141">
        <v>0</v>
      </c>
      <c r="K354" s="141">
        <v>0</v>
      </c>
      <c r="L354" s="141">
        <v>0</v>
      </c>
      <c r="M354" s="141">
        <v>0</v>
      </c>
      <c r="N354" s="141">
        <v>0</v>
      </c>
      <c r="O354" s="141">
        <v>0</v>
      </c>
      <c r="P354" s="141">
        <v>0</v>
      </c>
    </row>
    <row r="355" spans="1:16" ht="12.75">
      <c r="A355" s="141">
        <v>10</v>
      </c>
      <c r="B355" s="141">
        <v>1999</v>
      </c>
      <c r="C355" s="141" t="s">
        <v>515</v>
      </c>
      <c r="D355" s="141">
        <v>0</v>
      </c>
      <c r="E355" s="141">
        <v>0</v>
      </c>
      <c r="F355" s="141">
        <v>0</v>
      </c>
      <c r="G355" s="141">
        <v>0</v>
      </c>
      <c r="H355" s="141">
        <v>0</v>
      </c>
      <c r="I355" s="141">
        <v>0</v>
      </c>
      <c r="J355" s="141">
        <v>0</v>
      </c>
      <c r="K355" s="141">
        <v>0</v>
      </c>
      <c r="L355" s="141">
        <v>0</v>
      </c>
      <c r="M355" s="141">
        <v>0</v>
      </c>
      <c r="N355" s="141">
        <v>0</v>
      </c>
      <c r="O355" s="141">
        <v>0</v>
      </c>
      <c r="P355" s="141">
        <v>0</v>
      </c>
    </row>
    <row r="356" spans="1:16" ht="12.75">
      <c r="A356" s="141">
        <v>10</v>
      </c>
      <c r="B356" s="141">
        <v>1999</v>
      </c>
      <c r="C356" s="141" t="s">
        <v>516</v>
      </c>
      <c r="D356" s="141">
        <v>0</v>
      </c>
      <c r="E356" s="141">
        <v>0</v>
      </c>
      <c r="F356" s="141">
        <v>0</v>
      </c>
      <c r="G356" s="141">
        <v>0</v>
      </c>
      <c r="H356" s="141">
        <v>0</v>
      </c>
      <c r="I356" s="141">
        <v>0</v>
      </c>
      <c r="J356" s="141">
        <v>0</v>
      </c>
      <c r="K356" s="141">
        <v>0</v>
      </c>
      <c r="L356" s="141">
        <v>0</v>
      </c>
      <c r="M356" s="141">
        <v>0</v>
      </c>
      <c r="N356" s="141">
        <v>0</v>
      </c>
      <c r="O356" s="141">
        <v>0</v>
      </c>
      <c r="P356" s="141">
        <v>0</v>
      </c>
    </row>
    <row r="357" spans="1:16" ht="12.75">
      <c r="A357" s="141">
        <v>10</v>
      </c>
      <c r="B357" s="141">
        <v>1999</v>
      </c>
      <c r="C357" s="141" t="s">
        <v>517</v>
      </c>
      <c r="D357" s="141">
        <v>0</v>
      </c>
      <c r="E357" s="141">
        <v>0</v>
      </c>
      <c r="F357" s="141">
        <v>0</v>
      </c>
      <c r="G357" s="141">
        <v>0</v>
      </c>
      <c r="H357" s="141">
        <v>0</v>
      </c>
      <c r="I357" s="141">
        <v>0</v>
      </c>
      <c r="J357" s="141">
        <v>0</v>
      </c>
      <c r="K357" s="141">
        <v>0</v>
      </c>
      <c r="L357" s="141">
        <v>0</v>
      </c>
      <c r="M357" s="141">
        <v>0</v>
      </c>
      <c r="N357" s="141">
        <v>0</v>
      </c>
      <c r="O357" s="141">
        <v>0</v>
      </c>
      <c r="P357" s="141">
        <v>0</v>
      </c>
    </row>
    <row r="358" spans="1:16" ht="12.75">
      <c r="A358" s="141">
        <v>10</v>
      </c>
      <c r="B358" s="141">
        <v>1999</v>
      </c>
      <c r="C358" s="141" t="s">
        <v>518</v>
      </c>
      <c r="D358" s="141">
        <v>0</v>
      </c>
      <c r="E358" s="141">
        <v>0</v>
      </c>
      <c r="F358" s="141">
        <v>0</v>
      </c>
      <c r="G358" s="141">
        <v>0</v>
      </c>
      <c r="H358" s="141">
        <v>0</v>
      </c>
      <c r="I358" s="141">
        <v>0</v>
      </c>
      <c r="J358" s="141">
        <v>0</v>
      </c>
      <c r="K358" s="141">
        <v>0</v>
      </c>
      <c r="L358" s="141">
        <v>0</v>
      </c>
      <c r="M358" s="141">
        <v>0</v>
      </c>
      <c r="N358" s="141">
        <v>0</v>
      </c>
      <c r="O358" s="141">
        <v>0</v>
      </c>
      <c r="P358" s="141">
        <v>0</v>
      </c>
    </row>
    <row r="359" spans="1:16" ht="12.75">
      <c r="A359" s="141">
        <v>10</v>
      </c>
      <c r="B359" s="141">
        <v>1999</v>
      </c>
      <c r="C359" s="141" t="s">
        <v>519</v>
      </c>
      <c r="D359" s="141">
        <v>0</v>
      </c>
      <c r="E359" s="141">
        <v>0</v>
      </c>
      <c r="F359" s="141">
        <v>0</v>
      </c>
      <c r="G359" s="141">
        <v>0</v>
      </c>
      <c r="H359" s="141">
        <v>0</v>
      </c>
      <c r="I359" s="141">
        <v>0</v>
      </c>
      <c r="J359" s="141">
        <v>0</v>
      </c>
      <c r="K359" s="141">
        <v>0</v>
      </c>
      <c r="L359" s="141">
        <v>0</v>
      </c>
      <c r="M359" s="141">
        <v>0</v>
      </c>
      <c r="N359" s="141">
        <v>0</v>
      </c>
      <c r="O359" s="141">
        <v>0</v>
      </c>
      <c r="P359" s="141">
        <v>0</v>
      </c>
    </row>
    <row r="360" spans="1:16" ht="12.75">
      <c r="A360" s="141">
        <v>12</v>
      </c>
      <c r="B360" s="141">
        <v>1999</v>
      </c>
      <c r="C360" s="141" t="s">
        <v>520</v>
      </c>
      <c r="D360" s="141">
        <v>0</v>
      </c>
      <c r="E360" s="141">
        <v>0</v>
      </c>
      <c r="F360" s="141">
        <v>0</v>
      </c>
      <c r="G360" s="141">
        <v>0</v>
      </c>
      <c r="H360" s="141">
        <v>0</v>
      </c>
      <c r="I360" s="141">
        <v>0</v>
      </c>
      <c r="J360" s="141">
        <v>0</v>
      </c>
      <c r="K360" s="141">
        <v>0</v>
      </c>
      <c r="L360" s="141">
        <v>0</v>
      </c>
      <c r="M360" s="141">
        <v>0</v>
      </c>
      <c r="N360" s="141">
        <v>0</v>
      </c>
      <c r="O360" s="141">
        <v>0</v>
      </c>
      <c r="P360" s="141">
        <v>0</v>
      </c>
    </row>
    <row r="361" spans="1:16" ht="12.75">
      <c r="A361" s="141">
        <v>10</v>
      </c>
      <c r="B361" s="141">
        <v>1999</v>
      </c>
      <c r="C361" s="141" t="s">
        <v>521</v>
      </c>
      <c r="D361" s="141">
        <v>0</v>
      </c>
      <c r="E361" s="141">
        <v>0</v>
      </c>
      <c r="F361" s="141">
        <v>0</v>
      </c>
      <c r="G361" s="141">
        <v>0</v>
      </c>
      <c r="H361" s="141">
        <v>0</v>
      </c>
      <c r="I361" s="141">
        <v>0</v>
      </c>
      <c r="J361" s="141">
        <v>0</v>
      </c>
      <c r="K361" s="141">
        <v>0</v>
      </c>
      <c r="L361" s="141">
        <v>0</v>
      </c>
      <c r="M361" s="141">
        <v>0</v>
      </c>
      <c r="N361" s="141">
        <v>0</v>
      </c>
      <c r="O361" s="141">
        <v>0</v>
      </c>
      <c r="P361" s="141">
        <v>0</v>
      </c>
    </row>
    <row r="362" spans="1:16" ht="12.75">
      <c r="A362" s="141">
        <v>10</v>
      </c>
      <c r="B362" s="141">
        <v>1999</v>
      </c>
      <c r="C362" s="141" t="s">
        <v>522</v>
      </c>
      <c r="D362" s="141">
        <v>0</v>
      </c>
      <c r="E362" s="141">
        <v>0</v>
      </c>
      <c r="F362" s="141">
        <v>0</v>
      </c>
      <c r="G362" s="141">
        <v>0</v>
      </c>
      <c r="H362" s="141">
        <v>0</v>
      </c>
      <c r="I362" s="141">
        <v>0</v>
      </c>
      <c r="J362" s="141">
        <v>0</v>
      </c>
      <c r="K362" s="141">
        <v>0</v>
      </c>
      <c r="L362" s="141">
        <v>0</v>
      </c>
      <c r="M362" s="141">
        <v>0</v>
      </c>
      <c r="N362" s="141">
        <v>0</v>
      </c>
      <c r="O362" s="141">
        <v>0</v>
      </c>
      <c r="P362" s="141">
        <v>0</v>
      </c>
    </row>
    <row r="363" spans="1:16" ht="12.75">
      <c r="A363" s="141">
        <v>10</v>
      </c>
      <c r="B363" s="141">
        <v>1999</v>
      </c>
      <c r="C363" s="141" t="s">
        <v>523</v>
      </c>
      <c r="D363" s="141">
        <v>0</v>
      </c>
      <c r="E363" s="141">
        <v>0</v>
      </c>
      <c r="F363" s="141">
        <v>0</v>
      </c>
      <c r="G363" s="141">
        <v>0</v>
      </c>
      <c r="H363" s="141">
        <v>0</v>
      </c>
      <c r="I363" s="141">
        <v>0</v>
      </c>
      <c r="J363" s="141">
        <v>0</v>
      </c>
      <c r="K363" s="141">
        <v>0</v>
      </c>
      <c r="L363" s="141">
        <v>0</v>
      </c>
      <c r="M363" s="141">
        <v>0</v>
      </c>
      <c r="N363" s="141">
        <v>0</v>
      </c>
      <c r="O363" s="141">
        <v>0</v>
      </c>
      <c r="P363" s="141">
        <v>0</v>
      </c>
    </row>
    <row r="364" spans="1:16" ht="12.75">
      <c r="A364" s="141">
        <v>10</v>
      </c>
      <c r="B364" s="141">
        <v>1999</v>
      </c>
      <c r="C364" s="141" t="s">
        <v>524</v>
      </c>
      <c r="D364" s="141">
        <v>0</v>
      </c>
      <c r="E364" s="141">
        <v>0</v>
      </c>
      <c r="F364" s="141">
        <v>0</v>
      </c>
      <c r="G364" s="141">
        <v>0</v>
      </c>
      <c r="H364" s="141">
        <v>0</v>
      </c>
      <c r="I364" s="141">
        <v>0</v>
      </c>
      <c r="J364" s="141">
        <v>0</v>
      </c>
      <c r="K364" s="141">
        <v>0</v>
      </c>
      <c r="L364" s="141">
        <v>0</v>
      </c>
      <c r="M364" s="141">
        <v>0</v>
      </c>
      <c r="N364" s="141">
        <v>0</v>
      </c>
      <c r="O364" s="141">
        <v>0</v>
      </c>
      <c r="P364" s="141">
        <v>0</v>
      </c>
    </row>
    <row r="365" spans="1:16" ht="12.75">
      <c r="A365" s="141">
        <v>10</v>
      </c>
      <c r="B365" s="141">
        <v>1999</v>
      </c>
      <c r="C365" s="141" t="s">
        <v>525</v>
      </c>
      <c r="D365" s="141">
        <v>0</v>
      </c>
      <c r="E365" s="141">
        <v>0</v>
      </c>
      <c r="F365" s="141">
        <v>0</v>
      </c>
      <c r="G365" s="141">
        <v>0</v>
      </c>
      <c r="H365" s="141">
        <v>0</v>
      </c>
      <c r="I365" s="141">
        <v>0</v>
      </c>
      <c r="J365" s="141">
        <v>0</v>
      </c>
      <c r="K365" s="141">
        <v>0</v>
      </c>
      <c r="L365" s="141">
        <v>0</v>
      </c>
      <c r="M365" s="141">
        <v>0</v>
      </c>
      <c r="N365" s="141">
        <v>0</v>
      </c>
      <c r="O365" s="141">
        <v>0</v>
      </c>
      <c r="P365" s="141">
        <v>0</v>
      </c>
    </row>
    <row r="366" spans="1:16" ht="12.75">
      <c r="A366" s="141">
        <v>10</v>
      </c>
      <c r="B366" s="141">
        <v>1999</v>
      </c>
      <c r="C366" s="141" t="s">
        <v>526</v>
      </c>
      <c r="D366" s="141">
        <v>0</v>
      </c>
      <c r="E366" s="141">
        <v>0</v>
      </c>
      <c r="F366" s="141">
        <v>0</v>
      </c>
      <c r="G366" s="141">
        <v>0</v>
      </c>
      <c r="H366" s="141">
        <v>0</v>
      </c>
      <c r="I366" s="141">
        <v>0</v>
      </c>
      <c r="J366" s="141">
        <v>0</v>
      </c>
      <c r="K366" s="141">
        <v>0</v>
      </c>
      <c r="L366" s="141">
        <v>0</v>
      </c>
      <c r="M366" s="141">
        <v>0</v>
      </c>
      <c r="N366" s="141">
        <v>0</v>
      </c>
      <c r="O366" s="141">
        <v>0</v>
      </c>
      <c r="P366" s="141">
        <v>0</v>
      </c>
    </row>
    <row r="367" spans="1:16" ht="12.75">
      <c r="A367" s="141">
        <v>10</v>
      </c>
      <c r="B367" s="141">
        <v>1999</v>
      </c>
      <c r="C367" s="141" t="s">
        <v>527</v>
      </c>
      <c r="D367" s="141">
        <v>0</v>
      </c>
      <c r="E367" s="141">
        <v>0</v>
      </c>
      <c r="F367" s="141">
        <v>0</v>
      </c>
      <c r="G367" s="141">
        <v>0</v>
      </c>
      <c r="H367" s="141">
        <v>0</v>
      </c>
      <c r="I367" s="141">
        <v>0</v>
      </c>
      <c r="J367" s="141">
        <v>0</v>
      </c>
      <c r="K367" s="141">
        <v>0</v>
      </c>
      <c r="L367" s="141">
        <v>0</v>
      </c>
      <c r="M367" s="141">
        <v>0</v>
      </c>
      <c r="N367" s="141">
        <v>0</v>
      </c>
      <c r="O367" s="141">
        <v>0</v>
      </c>
      <c r="P367" s="141">
        <v>0</v>
      </c>
    </row>
    <row r="368" spans="1:16" ht="12.75">
      <c r="A368" s="141">
        <v>10</v>
      </c>
      <c r="B368" s="141">
        <v>1999</v>
      </c>
      <c r="C368" s="141" t="s">
        <v>528</v>
      </c>
      <c r="D368" s="141">
        <v>0</v>
      </c>
      <c r="E368" s="141">
        <v>0</v>
      </c>
      <c r="F368" s="141">
        <v>0</v>
      </c>
      <c r="G368" s="141">
        <v>0</v>
      </c>
      <c r="H368" s="141">
        <v>0</v>
      </c>
      <c r="I368" s="141">
        <v>0</v>
      </c>
      <c r="J368" s="141">
        <v>0</v>
      </c>
      <c r="K368" s="141">
        <v>0</v>
      </c>
      <c r="L368" s="141">
        <v>0</v>
      </c>
      <c r="M368" s="141">
        <v>0</v>
      </c>
      <c r="N368" s="141">
        <v>0</v>
      </c>
      <c r="O368" s="141">
        <v>0</v>
      </c>
      <c r="P368" s="141">
        <v>0</v>
      </c>
    </row>
    <row r="369" spans="1:16" ht="12.75">
      <c r="A369" s="141">
        <v>10</v>
      </c>
      <c r="B369" s="141">
        <v>1999</v>
      </c>
      <c r="C369" s="141" t="s">
        <v>529</v>
      </c>
      <c r="D369" s="141">
        <v>0</v>
      </c>
      <c r="E369" s="141">
        <v>0</v>
      </c>
      <c r="F369" s="141">
        <v>0</v>
      </c>
      <c r="G369" s="141">
        <v>0</v>
      </c>
      <c r="H369" s="141">
        <v>0</v>
      </c>
      <c r="I369" s="141">
        <v>0</v>
      </c>
      <c r="J369" s="141">
        <v>0</v>
      </c>
      <c r="K369" s="141">
        <v>0</v>
      </c>
      <c r="L369" s="141">
        <v>0</v>
      </c>
      <c r="M369" s="141">
        <v>0</v>
      </c>
      <c r="N369" s="141">
        <v>0</v>
      </c>
      <c r="O369" s="141">
        <v>0</v>
      </c>
      <c r="P369" s="141">
        <v>0</v>
      </c>
    </row>
    <row r="370" spans="1:16" ht="12.75">
      <c r="A370" s="141">
        <v>10</v>
      </c>
      <c r="B370" s="141">
        <v>1999</v>
      </c>
      <c r="C370" s="141" t="s">
        <v>530</v>
      </c>
      <c r="D370" s="141">
        <v>0</v>
      </c>
      <c r="E370" s="141">
        <v>0</v>
      </c>
      <c r="F370" s="141">
        <v>0</v>
      </c>
      <c r="G370" s="141">
        <v>0</v>
      </c>
      <c r="H370" s="141">
        <v>0</v>
      </c>
      <c r="I370" s="141">
        <v>0</v>
      </c>
      <c r="J370" s="141">
        <v>0</v>
      </c>
      <c r="K370" s="141">
        <v>0</v>
      </c>
      <c r="L370" s="141">
        <v>0</v>
      </c>
      <c r="M370" s="141">
        <v>0</v>
      </c>
      <c r="N370" s="141">
        <v>0</v>
      </c>
      <c r="O370" s="141">
        <v>0</v>
      </c>
      <c r="P370" s="141">
        <v>0</v>
      </c>
    </row>
    <row r="371" spans="1:16" ht="12.75">
      <c r="A371" s="141">
        <v>10</v>
      </c>
      <c r="B371" s="141">
        <v>1999</v>
      </c>
      <c r="C371" s="141" t="s">
        <v>531</v>
      </c>
      <c r="D371" s="141">
        <v>0</v>
      </c>
      <c r="E371" s="141">
        <v>0</v>
      </c>
      <c r="F371" s="141">
        <v>0</v>
      </c>
      <c r="G371" s="141">
        <v>0</v>
      </c>
      <c r="H371" s="141">
        <v>0</v>
      </c>
      <c r="I371" s="141">
        <v>0</v>
      </c>
      <c r="J371" s="141">
        <v>0</v>
      </c>
      <c r="K371" s="141">
        <v>0</v>
      </c>
      <c r="L371" s="141">
        <v>0</v>
      </c>
      <c r="M371" s="141">
        <v>0</v>
      </c>
      <c r="N371" s="141">
        <v>0</v>
      </c>
      <c r="O371" s="141">
        <v>0</v>
      </c>
      <c r="P371" s="141">
        <v>0</v>
      </c>
    </row>
    <row r="372" spans="1:16" ht="12.75">
      <c r="A372" s="141">
        <v>10</v>
      </c>
      <c r="B372" s="141">
        <v>1999</v>
      </c>
      <c r="C372" s="141" t="s">
        <v>532</v>
      </c>
      <c r="D372" s="141">
        <v>0</v>
      </c>
      <c r="E372" s="141">
        <v>0</v>
      </c>
      <c r="F372" s="141">
        <v>0</v>
      </c>
      <c r="G372" s="141">
        <v>0</v>
      </c>
      <c r="H372" s="141">
        <v>0</v>
      </c>
      <c r="I372" s="141">
        <v>0</v>
      </c>
      <c r="J372" s="141">
        <v>0</v>
      </c>
      <c r="K372" s="141">
        <v>0</v>
      </c>
      <c r="L372" s="141">
        <v>0</v>
      </c>
      <c r="M372" s="141">
        <v>0</v>
      </c>
      <c r="N372" s="141">
        <v>0</v>
      </c>
      <c r="O372" s="141">
        <v>0</v>
      </c>
      <c r="P372" s="141">
        <v>0</v>
      </c>
    </row>
    <row r="373" spans="1:16" ht="12.75">
      <c r="A373" s="141">
        <v>10</v>
      </c>
      <c r="B373" s="141">
        <v>1999</v>
      </c>
      <c r="C373" s="141" t="s">
        <v>533</v>
      </c>
      <c r="D373" s="141">
        <v>0</v>
      </c>
      <c r="E373" s="141">
        <v>0</v>
      </c>
      <c r="F373" s="141">
        <v>0</v>
      </c>
      <c r="G373" s="141">
        <v>0</v>
      </c>
      <c r="H373" s="141">
        <v>0</v>
      </c>
      <c r="I373" s="141">
        <v>0</v>
      </c>
      <c r="J373" s="141">
        <v>0</v>
      </c>
      <c r="K373" s="141">
        <v>0</v>
      </c>
      <c r="L373" s="141">
        <v>0</v>
      </c>
      <c r="M373" s="141">
        <v>0</v>
      </c>
      <c r="N373" s="141">
        <v>0</v>
      </c>
      <c r="O373" s="141">
        <v>0</v>
      </c>
      <c r="P373" s="141">
        <v>0</v>
      </c>
    </row>
    <row r="374" spans="1:16" ht="12.75">
      <c r="A374" s="141">
        <v>10</v>
      </c>
      <c r="B374" s="141">
        <v>1999</v>
      </c>
      <c r="C374" s="141" t="s">
        <v>534</v>
      </c>
      <c r="D374" s="141">
        <v>0</v>
      </c>
      <c r="E374" s="141">
        <v>0</v>
      </c>
      <c r="F374" s="141">
        <v>0</v>
      </c>
      <c r="G374" s="141">
        <v>0</v>
      </c>
      <c r="H374" s="141">
        <v>0</v>
      </c>
      <c r="I374" s="141">
        <v>0</v>
      </c>
      <c r="J374" s="141">
        <v>0</v>
      </c>
      <c r="K374" s="141">
        <v>0</v>
      </c>
      <c r="L374" s="141">
        <v>0</v>
      </c>
      <c r="M374" s="141">
        <v>0</v>
      </c>
      <c r="N374" s="141">
        <v>0</v>
      </c>
      <c r="O374" s="141">
        <v>0</v>
      </c>
      <c r="P374" s="141">
        <v>0</v>
      </c>
    </row>
    <row r="375" spans="1:16" ht="12.75">
      <c r="A375" s="141">
        <v>10</v>
      </c>
      <c r="B375" s="141">
        <v>1999</v>
      </c>
      <c r="C375" s="141" t="s">
        <v>535</v>
      </c>
      <c r="D375" s="141">
        <v>0</v>
      </c>
      <c r="E375" s="141">
        <v>0</v>
      </c>
      <c r="F375" s="141">
        <v>0</v>
      </c>
      <c r="G375" s="141">
        <v>0</v>
      </c>
      <c r="H375" s="141">
        <v>0</v>
      </c>
      <c r="I375" s="141">
        <v>0</v>
      </c>
      <c r="J375" s="141">
        <v>0</v>
      </c>
      <c r="K375" s="141">
        <v>0</v>
      </c>
      <c r="L375" s="141">
        <v>0</v>
      </c>
      <c r="M375" s="141">
        <v>0</v>
      </c>
      <c r="N375" s="141">
        <v>0</v>
      </c>
      <c r="O375" s="141">
        <v>0</v>
      </c>
      <c r="P375" s="141">
        <v>0</v>
      </c>
    </row>
    <row r="376" spans="1:16" ht="12.75">
      <c r="A376" s="141">
        <v>10</v>
      </c>
      <c r="B376" s="141">
        <v>1999</v>
      </c>
      <c r="C376" s="141" t="s">
        <v>536</v>
      </c>
      <c r="D376" s="141">
        <v>0</v>
      </c>
      <c r="E376" s="141">
        <v>0</v>
      </c>
      <c r="F376" s="141">
        <v>0</v>
      </c>
      <c r="G376" s="141">
        <v>0</v>
      </c>
      <c r="H376" s="141">
        <v>0</v>
      </c>
      <c r="I376" s="141">
        <v>0</v>
      </c>
      <c r="J376" s="141">
        <v>0</v>
      </c>
      <c r="K376" s="141">
        <v>0</v>
      </c>
      <c r="L376" s="141">
        <v>0</v>
      </c>
      <c r="M376" s="141">
        <v>0</v>
      </c>
      <c r="N376" s="141">
        <v>0</v>
      </c>
      <c r="O376" s="141">
        <v>0</v>
      </c>
      <c r="P376" s="141">
        <v>0</v>
      </c>
    </row>
    <row r="377" spans="1:16" ht="12.75">
      <c r="A377" s="141">
        <v>10</v>
      </c>
      <c r="B377" s="141">
        <v>1999</v>
      </c>
      <c r="C377" s="141" t="s">
        <v>537</v>
      </c>
      <c r="D377" s="141">
        <v>0</v>
      </c>
      <c r="E377" s="141">
        <v>0</v>
      </c>
      <c r="F377" s="141">
        <v>0</v>
      </c>
      <c r="G377" s="141">
        <v>0</v>
      </c>
      <c r="H377" s="141">
        <v>0</v>
      </c>
      <c r="I377" s="141">
        <v>0</v>
      </c>
      <c r="J377" s="141">
        <v>0</v>
      </c>
      <c r="K377" s="141">
        <v>0</v>
      </c>
      <c r="L377" s="141">
        <v>0</v>
      </c>
      <c r="M377" s="141">
        <v>0</v>
      </c>
      <c r="N377" s="141">
        <v>0</v>
      </c>
      <c r="O377" s="141">
        <v>0</v>
      </c>
      <c r="P377" s="141">
        <v>0</v>
      </c>
    </row>
    <row r="378" spans="1:16" ht="12.75">
      <c r="A378" s="141">
        <v>10</v>
      </c>
      <c r="B378" s="141">
        <v>1999</v>
      </c>
      <c r="C378" s="141" t="s">
        <v>538</v>
      </c>
      <c r="D378" s="141">
        <v>0</v>
      </c>
      <c r="E378" s="141">
        <v>0</v>
      </c>
      <c r="F378" s="141">
        <v>0</v>
      </c>
      <c r="G378" s="141">
        <v>0</v>
      </c>
      <c r="H378" s="141">
        <v>0</v>
      </c>
      <c r="I378" s="141">
        <v>0</v>
      </c>
      <c r="J378" s="141">
        <v>0</v>
      </c>
      <c r="K378" s="141">
        <v>0</v>
      </c>
      <c r="L378" s="141">
        <v>0</v>
      </c>
      <c r="M378" s="141">
        <v>0</v>
      </c>
      <c r="N378" s="141">
        <v>0</v>
      </c>
      <c r="O378" s="141">
        <v>0</v>
      </c>
      <c r="P378" s="141">
        <v>0</v>
      </c>
    </row>
    <row r="379" spans="1:16" ht="12.75">
      <c r="A379" s="141">
        <v>10</v>
      </c>
      <c r="B379" s="141">
        <v>1999</v>
      </c>
      <c r="C379" s="141" t="s">
        <v>539</v>
      </c>
      <c r="D379" s="141">
        <v>0</v>
      </c>
      <c r="E379" s="141">
        <v>0</v>
      </c>
      <c r="F379" s="141">
        <v>0</v>
      </c>
      <c r="G379" s="141">
        <v>0</v>
      </c>
      <c r="H379" s="141">
        <v>0</v>
      </c>
      <c r="I379" s="141">
        <v>0</v>
      </c>
      <c r="J379" s="141">
        <v>0</v>
      </c>
      <c r="K379" s="141">
        <v>0</v>
      </c>
      <c r="L379" s="141">
        <v>0</v>
      </c>
      <c r="M379" s="141">
        <v>0</v>
      </c>
      <c r="N379" s="141">
        <v>0</v>
      </c>
      <c r="O379" s="141">
        <v>0</v>
      </c>
      <c r="P379" s="141">
        <v>0</v>
      </c>
    </row>
    <row r="380" spans="1:16" ht="12.75">
      <c r="A380" s="141">
        <v>10</v>
      </c>
      <c r="B380" s="141">
        <v>1999</v>
      </c>
      <c r="C380" s="141" t="s">
        <v>540</v>
      </c>
      <c r="D380" s="141">
        <v>0</v>
      </c>
      <c r="E380" s="141">
        <v>0</v>
      </c>
      <c r="F380" s="141">
        <v>0</v>
      </c>
      <c r="G380" s="141">
        <v>0</v>
      </c>
      <c r="H380" s="141">
        <v>0</v>
      </c>
      <c r="I380" s="141">
        <v>0</v>
      </c>
      <c r="J380" s="141">
        <v>0</v>
      </c>
      <c r="K380" s="141">
        <v>0</v>
      </c>
      <c r="L380" s="141">
        <v>0</v>
      </c>
      <c r="M380" s="141">
        <v>0</v>
      </c>
      <c r="N380" s="141">
        <v>0</v>
      </c>
      <c r="O380" s="141">
        <v>0</v>
      </c>
      <c r="P380" s="141">
        <v>0</v>
      </c>
    </row>
    <row r="381" spans="1:16" ht="12.75">
      <c r="A381" s="141">
        <v>10</v>
      </c>
      <c r="B381" s="141">
        <v>1999</v>
      </c>
      <c r="C381" s="141" t="s">
        <v>541</v>
      </c>
      <c r="D381" s="141">
        <v>0</v>
      </c>
      <c r="E381" s="141">
        <v>0</v>
      </c>
      <c r="F381" s="141">
        <v>0</v>
      </c>
      <c r="G381" s="141">
        <v>0</v>
      </c>
      <c r="H381" s="141">
        <v>0</v>
      </c>
      <c r="I381" s="141">
        <v>0</v>
      </c>
      <c r="J381" s="141">
        <v>0</v>
      </c>
      <c r="K381" s="141">
        <v>0</v>
      </c>
      <c r="L381" s="141">
        <v>0</v>
      </c>
      <c r="M381" s="141">
        <v>0</v>
      </c>
      <c r="N381" s="141">
        <v>0</v>
      </c>
      <c r="O381" s="141">
        <v>0</v>
      </c>
      <c r="P381" s="141">
        <v>0</v>
      </c>
    </row>
    <row r="382" spans="1:16" ht="12.75">
      <c r="A382" s="141">
        <v>10</v>
      </c>
      <c r="B382" s="141">
        <v>1999</v>
      </c>
      <c r="C382" s="141" t="s">
        <v>542</v>
      </c>
      <c r="D382" s="141">
        <v>0</v>
      </c>
      <c r="E382" s="141">
        <v>0</v>
      </c>
      <c r="F382" s="141">
        <v>0</v>
      </c>
      <c r="G382" s="141">
        <v>0</v>
      </c>
      <c r="H382" s="141">
        <v>0</v>
      </c>
      <c r="I382" s="141">
        <v>0</v>
      </c>
      <c r="J382" s="141">
        <v>0</v>
      </c>
      <c r="K382" s="141">
        <v>0</v>
      </c>
      <c r="L382" s="141">
        <v>0</v>
      </c>
      <c r="M382" s="141">
        <v>0</v>
      </c>
      <c r="N382" s="141">
        <v>0</v>
      </c>
      <c r="O382" s="141">
        <v>0</v>
      </c>
      <c r="P382" s="141">
        <v>0</v>
      </c>
    </row>
    <row r="383" spans="1:16" ht="12.75">
      <c r="A383" s="141">
        <v>10</v>
      </c>
      <c r="B383" s="141">
        <v>1999</v>
      </c>
      <c r="C383" s="141" t="s">
        <v>543</v>
      </c>
      <c r="D383" s="141">
        <v>0</v>
      </c>
      <c r="E383" s="141">
        <v>0</v>
      </c>
      <c r="F383" s="141">
        <v>0</v>
      </c>
      <c r="G383" s="141">
        <v>0</v>
      </c>
      <c r="H383" s="141">
        <v>0</v>
      </c>
      <c r="I383" s="141">
        <v>0</v>
      </c>
      <c r="J383" s="141">
        <v>0</v>
      </c>
      <c r="K383" s="141">
        <v>0</v>
      </c>
      <c r="L383" s="141">
        <v>0</v>
      </c>
      <c r="M383" s="141">
        <v>0</v>
      </c>
      <c r="N383" s="141">
        <v>0</v>
      </c>
      <c r="O383" s="141">
        <v>0</v>
      </c>
      <c r="P383" s="141">
        <v>0</v>
      </c>
    </row>
    <row r="384" spans="1:16" ht="12.75">
      <c r="A384" s="141">
        <v>11</v>
      </c>
      <c r="B384" s="141">
        <v>1999</v>
      </c>
      <c r="C384" s="141" t="s">
        <v>544</v>
      </c>
      <c r="D384" s="141">
        <v>0</v>
      </c>
      <c r="E384" s="141">
        <v>0</v>
      </c>
      <c r="F384" s="141">
        <v>0</v>
      </c>
      <c r="G384" s="141">
        <v>0</v>
      </c>
      <c r="H384" s="141">
        <v>0</v>
      </c>
      <c r="I384" s="141">
        <v>0</v>
      </c>
      <c r="J384" s="141">
        <v>0</v>
      </c>
      <c r="K384" s="141">
        <v>0</v>
      </c>
      <c r="L384" s="141">
        <v>0</v>
      </c>
      <c r="M384" s="141">
        <v>0</v>
      </c>
      <c r="N384" s="141">
        <v>0</v>
      </c>
      <c r="O384" s="141">
        <v>0</v>
      </c>
      <c r="P384" s="141">
        <v>0</v>
      </c>
    </row>
    <row r="385" spans="1:16" ht="12.75">
      <c r="A385" s="141">
        <v>10</v>
      </c>
      <c r="B385" s="141">
        <v>1999</v>
      </c>
      <c r="C385" s="141" t="s">
        <v>545</v>
      </c>
      <c r="D385" s="141">
        <v>0</v>
      </c>
      <c r="E385" s="141">
        <v>0</v>
      </c>
      <c r="F385" s="141">
        <v>0</v>
      </c>
      <c r="G385" s="141">
        <v>0</v>
      </c>
      <c r="H385" s="141">
        <v>0</v>
      </c>
      <c r="I385" s="141">
        <v>0</v>
      </c>
      <c r="J385" s="141">
        <v>0</v>
      </c>
      <c r="K385" s="141">
        <v>0</v>
      </c>
      <c r="L385" s="141">
        <v>0</v>
      </c>
      <c r="M385" s="141">
        <v>0</v>
      </c>
      <c r="N385" s="141">
        <v>0</v>
      </c>
      <c r="O385" s="141">
        <v>0</v>
      </c>
      <c r="P385" s="141">
        <v>0</v>
      </c>
    </row>
    <row r="386" spans="1:16" ht="12.75">
      <c r="A386" s="141">
        <v>10</v>
      </c>
      <c r="B386" s="141">
        <v>1999</v>
      </c>
      <c r="C386" s="141" t="s">
        <v>546</v>
      </c>
      <c r="D386" s="141">
        <v>0</v>
      </c>
      <c r="E386" s="141">
        <v>0</v>
      </c>
      <c r="F386" s="141">
        <v>0</v>
      </c>
      <c r="G386" s="141">
        <v>0</v>
      </c>
      <c r="H386" s="141">
        <v>0</v>
      </c>
      <c r="I386" s="141">
        <v>0</v>
      </c>
      <c r="J386" s="141">
        <v>0</v>
      </c>
      <c r="K386" s="141">
        <v>0</v>
      </c>
      <c r="L386" s="141">
        <v>0</v>
      </c>
      <c r="M386" s="141">
        <v>0</v>
      </c>
      <c r="N386" s="141">
        <v>0</v>
      </c>
      <c r="O386" s="141">
        <v>0</v>
      </c>
      <c r="P386" s="141">
        <v>0</v>
      </c>
    </row>
    <row r="387" spans="1:16" ht="12.75">
      <c r="A387" s="141">
        <v>12</v>
      </c>
      <c r="B387" s="141">
        <v>1999</v>
      </c>
      <c r="C387" s="141" t="s">
        <v>547</v>
      </c>
      <c r="D387" s="141">
        <v>0</v>
      </c>
      <c r="E387" s="141">
        <v>0</v>
      </c>
      <c r="F387" s="141">
        <v>0</v>
      </c>
      <c r="G387" s="141">
        <v>0</v>
      </c>
      <c r="H387" s="141">
        <v>0</v>
      </c>
      <c r="I387" s="141">
        <v>0</v>
      </c>
      <c r="J387" s="141">
        <v>0</v>
      </c>
      <c r="K387" s="141">
        <v>0</v>
      </c>
      <c r="L387" s="141">
        <v>0</v>
      </c>
      <c r="M387" s="141">
        <v>0</v>
      </c>
      <c r="N387" s="141">
        <v>0</v>
      </c>
      <c r="O387" s="141">
        <v>0</v>
      </c>
      <c r="P387" s="141">
        <v>0</v>
      </c>
    </row>
    <row r="388" spans="1:16" ht="12.75">
      <c r="A388" s="141">
        <v>10</v>
      </c>
      <c r="B388" s="141">
        <v>1999</v>
      </c>
      <c r="C388" s="141" t="s">
        <v>548</v>
      </c>
      <c r="D388" s="141">
        <v>0</v>
      </c>
      <c r="E388" s="141">
        <v>0</v>
      </c>
      <c r="F388" s="141">
        <v>0</v>
      </c>
      <c r="G388" s="141">
        <v>0</v>
      </c>
      <c r="H388" s="141">
        <v>0</v>
      </c>
      <c r="I388" s="141">
        <v>0</v>
      </c>
      <c r="J388" s="141">
        <v>0</v>
      </c>
      <c r="K388" s="141">
        <v>0</v>
      </c>
      <c r="L388" s="141">
        <v>0</v>
      </c>
      <c r="M388" s="141">
        <v>0</v>
      </c>
      <c r="N388" s="141">
        <v>0</v>
      </c>
      <c r="O388" s="141">
        <v>0</v>
      </c>
      <c r="P388" s="141">
        <v>0</v>
      </c>
    </row>
    <row r="389" spans="1:16" ht="12.75">
      <c r="A389" s="141">
        <v>10</v>
      </c>
      <c r="B389" s="141">
        <v>1999</v>
      </c>
      <c r="C389" s="141" t="s">
        <v>451</v>
      </c>
      <c r="D389" s="141">
        <v>0</v>
      </c>
      <c r="E389" s="141">
        <v>0</v>
      </c>
      <c r="F389" s="141">
        <v>0</v>
      </c>
      <c r="G389" s="141">
        <v>0</v>
      </c>
      <c r="H389" s="141">
        <v>0</v>
      </c>
      <c r="I389" s="141">
        <v>0</v>
      </c>
      <c r="J389" s="141">
        <v>0</v>
      </c>
      <c r="K389" s="141">
        <v>0</v>
      </c>
      <c r="L389" s="141">
        <v>0</v>
      </c>
      <c r="M389" s="141">
        <v>0</v>
      </c>
      <c r="N389" s="141">
        <v>0</v>
      </c>
      <c r="O389" s="141">
        <v>0</v>
      </c>
      <c r="P389" s="141">
        <v>0</v>
      </c>
    </row>
    <row r="390" spans="1:16" ht="12.75">
      <c r="A390" s="141">
        <v>10</v>
      </c>
      <c r="B390" s="141">
        <v>1999</v>
      </c>
      <c r="C390" s="141" t="s">
        <v>452</v>
      </c>
      <c r="D390" s="141">
        <v>0</v>
      </c>
      <c r="E390" s="141">
        <v>0</v>
      </c>
      <c r="F390" s="141">
        <v>0</v>
      </c>
      <c r="G390" s="141">
        <v>0</v>
      </c>
      <c r="H390" s="141">
        <v>0</v>
      </c>
      <c r="I390" s="141">
        <v>0</v>
      </c>
      <c r="J390" s="141">
        <v>0</v>
      </c>
      <c r="K390" s="141">
        <v>0</v>
      </c>
      <c r="L390" s="141">
        <v>0</v>
      </c>
      <c r="M390" s="141">
        <v>0</v>
      </c>
      <c r="N390" s="141">
        <v>0</v>
      </c>
      <c r="O390" s="141">
        <v>0</v>
      </c>
      <c r="P390" s="141">
        <v>0</v>
      </c>
    </row>
    <row r="391" spans="1:16" ht="12.75">
      <c r="A391" s="141">
        <v>10</v>
      </c>
      <c r="B391" s="141">
        <v>1999</v>
      </c>
      <c r="C391" s="141" t="s">
        <v>453</v>
      </c>
      <c r="D391" s="141">
        <v>0</v>
      </c>
      <c r="E391" s="141">
        <v>0</v>
      </c>
      <c r="F391" s="141">
        <v>0</v>
      </c>
      <c r="G391" s="141">
        <v>0</v>
      </c>
      <c r="H391" s="141">
        <v>0</v>
      </c>
      <c r="I391" s="141">
        <v>0</v>
      </c>
      <c r="J391" s="141">
        <v>0</v>
      </c>
      <c r="K391" s="141">
        <v>0</v>
      </c>
      <c r="L391" s="141">
        <v>0</v>
      </c>
      <c r="M391" s="141">
        <v>0</v>
      </c>
      <c r="N391" s="141">
        <v>0</v>
      </c>
      <c r="O391" s="141">
        <v>0</v>
      </c>
      <c r="P391" s="141">
        <v>0</v>
      </c>
    </row>
    <row r="392" spans="1:16" ht="12.75">
      <c r="A392" s="141">
        <v>10</v>
      </c>
      <c r="B392" s="141">
        <v>1999</v>
      </c>
      <c r="C392" s="141" t="s">
        <v>454</v>
      </c>
      <c r="D392" s="141">
        <v>0</v>
      </c>
      <c r="E392" s="141">
        <v>0</v>
      </c>
      <c r="F392" s="141">
        <v>0</v>
      </c>
      <c r="G392" s="141">
        <v>0</v>
      </c>
      <c r="H392" s="141">
        <v>0</v>
      </c>
      <c r="I392" s="141">
        <v>0</v>
      </c>
      <c r="J392" s="141">
        <v>0</v>
      </c>
      <c r="K392" s="141">
        <v>0</v>
      </c>
      <c r="L392" s="141">
        <v>0</v>
      </c>
      <c r="M392" s="141">
        <v>0</v>
      </c>
      <c r="N392" s="141">
        <v>0</v>
      </c>
      <c r="O392" s="141">
        <v>0</v>
      </c>
      <c r="P392" s="141">
        <v>0</v>
      </c>
    </row>
    <row r="393" spans="1:16" ht="12.75">
      <c r="A393" s="141">
        <v>10</v>
      </c>
      <c r="B393" s="141">
        <v>1999</v>
      </c>
      <c r="C393" s="141" t="s">
        <v>455</v>
      </c>
      <c r="D393" s="141">
        <v>0</v>
      </c>
      <c r="E393" s="141">
        <v>0</v>
      </c>
      <c r="F393" s="141">
        <v>0</v>
      </c>
      <c r="G393" s="141">
        <v>0</v>
      </c>
      <c r="H393" s="141">
        <v>0</v>
      </c>
      <c r="I393" s="141">
        <v>0</v>
      </c>
      <c r="J393" s="141">
        <v>0</v>
      </c>
      <c r="K393" s="141">
        <v>0</v>
      </c>
      <c r="L393" s="141">
        <v>0</v>
      </c>
      <c r="M393" s="141">
        <v>0</v>
      </c>
      <c r="N393" s="141">
        <v>0</v>
      </c>
      <c r="O393" s="141">
        <v>0</v>
      </c>
      <c r="P393" s="141">
        <v>0</v>
      </c>
    </row>
    <row r="394" spans="1:16" ht="12.75">
      <c r="A394" s="141">
        <v>10</v>
      </c>
      <c r="B394" s="141">
        <v>1999</v>
      </c>
      <c r="C394" s="141" t="s">
        <v>456</v>
      </c>
      <c r="D394" s="141">
        <v>0</v>
      </c>
      <c r="E394" s="141">
        <v>0</v>
      </c>
      <c r="F394" s="141">
        <v>0</v>
      </c>
      <c r="G394" s="141">
        <v>0</v>
      </c>
      <c r="H394" s="141">
        <v>0</v>
      </c>
      <c r="I394" s="141">
        <v>0</v>
      </c>
      <c r="J394" s="141">
        <v>0</v>
      </c>
      <c r="K394" s="141">
        <v>0</v>
      </c>
      <c r="L394" s="141">
        <v>0</v>
      </c>
      <c r="M394" s="141">
        <v>0</v>
      </c>
      <c r="N394" s="141">
        <v>0</v>
      </c>
      <c r="O394" s="141">
        <v>0</v>
      </c>
      <c r="P394" s="141">
        <v>0</v>
      </c>
    </row>
    <row r="395" spans="1:16" ht="12.75">
      <c r="A395" s="141">
        <v>10</v>
      </c>
      <c r="B395" s="141">
        <v>1999</v>
      </c>
      <c r="C395" s="141" t="s">
        <v>457</v>
      </c>
      <c r="D395" s="141">
        <v>0</v>
      </c>
      <c r="E395" s="141">
        <v>0</v>
      </c>
      <c r="F395" s="141">
        <v>0</v>
      </c>
      <c r="G395" s="141">
        <v>0</v>
      </c>
      <c r="H395" s="141">
        <v>0</v>
      </c>
      <c r="I395" s="141">
        <v>0</v>
      </c>
      <c r="J395" s="141">
        <v>0</v>
      </c>
      <c r="K395" s="141">
        <v>0</v>
      </c>
      <c r="L395" s="141">
        <v>0</v>
      </c>
      <c r="M395" s="141">
        <v>0</v>
      </c>
      <c r="N395" s="141">
        <v>0</v>
      </c>
      <c r="O395" s="141">
        <v>0</v>
      </c>
      <c r="P395" s="141">
        <v>0</v>
      </c>
    </row>
    <row r="396" spans="1:16" ht="12.75">
      <c r="A396" s="141">
        <v>10</v>
      </c>
      <c r="B396" s="141">
        <v>1999</v>
      </c>
      <c r="C396" s="141" t="s">
        <v>458</v>
      </c>
      <c r="D396" s="141">
        <v>0</v>
      </c>
      <c r="E396" s="141">
        <v>0</v>
      </c>
      <c r="F396" s="141">
        <v>0</v>
      </c>
      <c r="G396" s="141">
        <v>0</v>
      </c>
      <c r="H396" s="141">
        <v>0</v>
      </c>
      <c r="I396" s="141">
        <v>0</v>
      </c>
      <c r="J396" s="141">
        <v>0</v>
      </c>
      <c r="K396" s="141">
        <v>0</v>
      </c>
      <c r="L396" s="141">
        <v>0</v>
      </c>
      <c r="M396" s="141">
        <v>0</v>
      </c>
      <c r="N396" s="141">
        <v>0</v>
      </c>
      <c r="O396" s="141">
        <v>0</v>
      </c>
      <c r="P396" s="141">
        <v>0</v>
      </c>
    </row>
    <row r="397" spans="1:16" ht="12.75">
      <c r="A397" s="141">
        <v>10</v>
      </c>
      <c r="B397" s="141">
        <v>1999</v>
      </c>
      <c r="C397" s="141" t="s">
        <v>459</v>
      </c>
      <c r="D397" s="141">
        <v>0</v>
      </c>
      <c r="E397" s="141">
        <v>0</v>
      </c>
      <c r="F397" s="141">
        <v>0</v>
      </c>
      <c r="G397" s="141">
        <v>0</v>
      </c>
      <c r="H397" s="141">
        <v>0</v>
      </c>
      <c r="I397" s="141">
        <v>0</v>
      </c>
      <c r="J397" s="141">
        <v>0</v>
      </c>
      <c r="K397" s="141">
        <v>0</v>
      </c>
      <c r="L397" s="141">
        <v>0</v>
      </c>
      <c r="M397" s="141">
        <v>0</v>
      </c>
      <c r="N397" s="141">
        <v>0</v>
      </c>
      <c r="O397" s="141">
        <v>0</v>
      </c>
      <c r="P397" s="141">
        <v>0</v>
      </c>
    </row>
    <row r="398" spans="1:16" ht="12.75">
      <c r="A398" s="141">
        <v>11</v>
      </c>
      <c r="B398" s="141">
        <v>1999</v>
      </c>
      <c r="C398" s="141" t="s">
        <v>460</v>
      </c>
      <c r="D398" s="141">
        <v>0</v>
      </c>
      <c r="E398" s="141">
        <v>0</v>
      </c>
      <c r="F398" s="141">
        <v>0</v>
      </c>
      <c r="G398" s="141">
        <v>0</v>
      </c>
      <c r="H398" s="141">
        <v>0</v>
      </c>
      <c r="I398" s="141">
        <v>0</v>
      </c>
      <c r="J398" s="141">
        <v>0</v>
      </c>
      <c r="K398" s="141">
        <v>0</v>
      </c>
      <c r="L398" s="141">
        <v>0</v>
      </c>
      <c r="M398" s="141">
        <v>0</v>
      </c>
      <c r="N398" s="141">
        <v>0</v>
      </c>
      <c r="O398" s="141">
        <v>0</v>
      </c>
      <c r="P398" s="141">
        <v>0</v>
      </c>
    </row>
    <row r="399" spans="1:16" ht="12.75">
      <c r="A399" s="141">
        <v>10</v>
      </c>
      <c r="B399" s="141">
        <v>1999</v>
      </c>
      <c r="C399" s="141" t="s">
        <v>461</v>
      </c>
      <c r="D399" s="141">
        <v>0</v>
      </c>
      <c r="E399" s="141">
        <v>0</v>
      </c>
      <c r="F399" s="141">
        <v>0</v>
      </c>
      <c r="G399" s="141">
        <v>0</v>
      </c>
      <c r="H399" s="141">
        <v>0</v>
      </c>
      <c r="I399" s="141">
        <v>0</v>
      </c>
      <c r="J399" s="141">
        <v>0</v>
      </c>
      <c r="K399" s="141">
        <v>0</v>
      </c>
      <c r="L399" s="141">
        <v>0</v>
      </c>
      <c r="M399" s="141">
        <v>0</v>
      </c>
      <c r="N399" s="141">
        <v>0</v>
      </c>
      <c r="O399" s="141">
        <v>0</v>
      </c>
      <c r="P399" s="141">
        <v>0</v>
      </c>
    </row>
    <row r="400" spans="1:16" ht="12.75">
      <c r="A400" s="141">
        <v>12</v>
      </c>
      <c r="B400" s="141">
        <v>1999</v>
      </c>
      <c r="C400" s="141" t="s">
        <v>462</v>
      </c>
      <c r="D400" s="141">
        <v>0</v>
      </c>
      <c r="E400" s="141">
        <v>0</v>
      </c>
      <c r="F400" s="141">
        <v>0</v>
      </c>
      <c r="G400" s="141">
        <v>0</v>
      </c>
      <c r="H400" s="141">
        <v>0</v>
      </c>
      <c r="I400" s="141">
        <v>0</v>
      </c>
      <c r="J400" s="141">
        <v>0</v>
      </c>
      <c r="K400" s="141">
        <v>0</v>
      </c>
      <c r="L400" s="141">
        <v>0</v>
      </c>
      <c r="M400" s="141">
        <v>0</v>
      </c>
      <c r="N400" s="141">
        <v>0</v>
      </c>
      <c r="O400" s="141">
        <v>0</v>
      </c>
      <c r="P400" s="141">
        <v>0</v>
      </c>
    </row>
    <row r="401" spans="1:16" ht="12.75">
      <c r="A401" s="141">
        <v>10</v>
      </c>
      <c r="B401" s="141">
        <v>1999</v>
      </c>
      <c r="C401" s="141" t="s">
        <v>463</v>
      </c>
      <c r="D401" s="141">
        <v>0</v>
      </c>
      <c r="E401" s="141">
        <v>0</v>
      </c>
      <c r="F401" s="141">
        <v>0</v>
      </c>
      <c r="G401" s="141">
        <v>0</v>
      </c>
      <c r="H401" s="141">
        <v>0</v>
      </c>
      <c r="I401" s="141">
        <v>0</v>
      </c>
      <c r="J401" s="141">
        <v>0</v>
      </c>
      <c r="K401" s="141">
        <v>0</v>
      </c>
      <c r="L401" s="141">
        <v>0</v>
      </c>
      <c r="M401" s="141">
        <v>0</v>
      </c>
      <c r="N401" s="141">
        <v>0</v>
      </c>
      <c r="O401" s="141">
        <v>0</v>
      </c>
      <c r="P401" s="141">
        <v>0</v>
      </c>
    </row>
    <row r="402" spans="1:16" ht="12.75">
      <c r="A402" s="141">
        <v>10</v>
      </c>
      <c r="B402" s="141">
        <v>1999</v>
      </c>
      <c r="C402" s="141" t="s">
        <v>464</v>
      </c>
      <c r="D402" s="141">
        <v>0</v>
      </c>
      <c r="E402" s="141">
        <v>0</v>
      </c>
      <c r="F402" s="141">
        <v>0</v>
      </c>
      <c r="G402" s="141">
        <v>0</v>
      </c>
      <c r="H402" s="141">
        <v>0</v>
      </c>
      <c r="I402" s="141">
        <v>0</v>
      </c>
      <c r="J402" s="141">
        <v>0</v>
      </c>
      <c r="K402" s="141">
        <v>0</v>
      </c>
      <c r="L402" s="141">
        <v>0</v>
      </c>
      <c r="M402" s="141">
        <v>0</v>
      </c>
      <c r="N402" s="141">
        <v>0</v>
      </c>
      <c r="O402" s="141">
        <v>0</v>
      </c>
      <c r="P402" s="141">
        <v>0</v>
      </c>
    </row>
    <row r="403" spans="1:16" ht="12.75">
      <c r="A403" s="141">
        <v>10</v>
      </c>
      <c r="B403" s="141">
        <v>1999</v>
      </c>
      <c r="C403" s="141" t="s">
        <v>465</v>
      </c>
      <c r="D403" s="141">
        <v>0</v>
      </c>
      <c r="E403" s="141">
        <v>0</v>
      </c>
      <c r="F403" s="141">
        <v>0</v>
      </c>
      <c r="G403" s="141">
        <v>0</v>
      </c>
      <c r="H403" s="141">
        <v>0</v>
      </c>
      <c r="I403" s="141">
        <v>0</v>
      </c>
      <c r="J403" s="141">
        <v>0</v>
      </c>
      <c r="K403" s="141">
        <v>0</v>
      </c>
      <c r="L403" s="141">
        <v>0</v>
      </c>
      <c r="M403" s="141">
        <v>0</v>
      </c>
      <c r="N403" s="141">
        <v>0</v>
      </c>
      <c r="O403" s="141">
        <v>0</v>
      </c>
      <c r="P403" s="141">
        <v>0</v>
      </c>
    </row>
    <row r="404" spans="1:16" ht="12.75">
      <c r="A404" s="141">
        <v>10</v>
      </c>
      <c r="B404" s="141">
        <v>1999</v>
      </c>
      <c r="C404" s="141" t="s">
        <v>466</v>
      </c>
      <c r="D404" s="141">
        <v>0</v>
      </c>
      <c r="E404" s="141">
        <v>0</v>
      </c>
      <c r="F404" s="141">
        <v>0</v>
      </c>
      <c r="G404" s="141">
        <v>0</v>
      </c>
      <c r="H404" s="141">
        <v>0</v>
      </c>
      <c r="I404" s="141">
        <v>0</v>
      </c>
      <c r="J404" s="141">
        <v>0</v>
      </c>
      <c r="K404" s="141">
        <v>0</v>
      </c>
      <c r="L404" s="141">
        <v>0</v>
      </c>
      <c r="M404" s="141">
        <v>0</v>
      </c>
      <c r="N404" s="141">
        <v>0</v>
      </c>
      <c r="O404" s="141">
        <v>0</v>
      </c>
      <c r="P404" s="141">
        <v>0</v>
      </c>
    </row>
    <row r="405" spans="1:16" ht="12.75">
      <c r="A405" s="141">
        <v>10</v>
      </c>
      <c r="B405" s="141">
        <v>1999</v>
      </c>
      <c r="C405" s="141" t="s">
        <v>467</v>
      </c>
      <c r="D405" s="141">
        <v>0</v>
      </c>
      <c r="E405" s="141">
        <v>0</v>
      </c>
      <c r="F405" s="141">
        <v>0</v>
      </c>
      <c r="G405" s="141">
        <v>0</v>
      </c>
      <c r="H405" s="141">
        <v>0</v>
      </c>
      <c r="I405" s="141">
        <v>0</v>
      </c>
      <c r="J405" s="141">
        <v>0</v>
      </c>
      <c r="K405" s="141">
        <v>0</v>
      </c>
      <c r="L405" s="141">
        <v>0</v>
      </c>
      <c r="M405" s="141">
        <v>0</v>
      </c>
      <c r="N405" s="141">
        <v>0</v>
      </c>
      <c r="O405" s="141">
        <v>0</v>
      </c>
      <c r="P405" s="141">
        <v>0</v>
      </c>
    </row>
    <row r="406" spans="1:16" ht="12.75">
      <c r="A406" s="141">
        <v>10</v>
      </c>
      <c r="B406" s="141">
        <v>1999</v>
      </c>
      <c r="C406" s="141" t="s">
        <v>468</v>
      </c>
      <c r="D406" s="141">
        <v>0</v>
      </c>
      <c r="E406" s="141">
        <v>0</v>
      </c>
      <c r="F406" s="141">
        <v>0</v>
      </c>
      <c r="G406" s="141">
        <v>0</v>
      </c>
      <c r="H406" s="141">
        <v>0</v>
      </c>
      <c r="I406" s="141">
        <v>0</v>
      </c>
      <c r="J406" s="141">
        <v>0</v>
      </c>
      <c r="K406" s="141">
        <v>0</v>
      </c>
      <c r="L406" s="141">
        <v>0</v>
      </c>
      <c r="M406" s="141">
        <v>0</v>
      </c>
      <c r="N406" s="141">
        <v>0</v>
      </c>
      <c r="O406" s="141">
        <v>0</v>
      </c>
      <c r="P406" s="141">
        <v>0</v>
      </c>
    </row>
    <row r="407" spans="1:16" ht="12.75">
      <c r="A407" s="141">
        <v>10</v>
      </c>
      <c r="B407" s="141">
        <v>1999</v>
      </c>
      <c r="C407" s="141" t="s">
        <v>469</v>
      </c>
      <c r="D407" s="141">
        <v>0</v>
      </c>
      <c r="E407" s="141">
        <v>0</v>
      </c>
      <c r="F407" s="141">
        <v>0</v>
      </c>
      <c r="G407" s="141">
        <v>0</v>
      </c>
      <c r="H407" s="141">
        <v>0</v>
      </c>
      <c r="I407" s="141">
        <v>0</v>
      </c>
      <c r="J407" s="141">
        <v>0</v>
      </c>
      <c r="K407" s="141">
        <v>0</v>
      </c>
      <c r="L407" s="141">
        <v>0</v>
      </c>
      <c r="M407" s="141">
        <v>0</v>
      </c>
      <c r="N407" s="141">
        <v>0</v>
      </c>
      <c r="O407" s="141">
        <v>0</v>
      </c>
      <c r="P407" s="141">
        <v>0</v>
      </c>
    </row>
    <row r="408" spans="1:16" ht="12.75">
      <c r="A408" s="141">
        <v>10</v>
      </c>
      <c r="B408" s="141">
        <v>1999</v>
      </c>
      <c r="C408" s="141" t="s">
        <v>470</v>
      </c>
      <c r="D408" s="141">
        <v>0</v>
      </c>
      <c r="E408" s="141">
        <v>0</v>
      </c>
      <c r="F408" s="141">
        <v>0</v>
      </c>
      <c r="G408" s="141">
        <v>0</v>
      </c>
      <c r="H408" s="141">
        <v>0</v>
      </c>
      <c r="I408" s="141">
        <v>0</v>
      </c>
      <c r="J408" s="141">
        <v>0</v>
      </c>
      <c r="K408" s="141">
        <v>0</v>
      </c>
      <c r="L408" s="141">
        <v>0</v>
      </c>
      <c r="M408" s="141">
        <v>0</v>
      </c>
      <c r="N408" s="141">
        <v>0</v>
      </c>
      <c r="O408" s="141">
        <v>0</v>
      </c>
      <c r="P408" s="141">
        <v>0</v>
      </c>
    </row>
    <row r="409" spans="1:16" ht="12.75">
      <c r="A409" s="141">
        <v>10</v>
      </c>
      <c r="B409" s="141">
        <v>1999</v>
      </c>
      <c r="C409" s="141" t="s">
        <v>471</v>
      </c>
      <c r="D409" s="141">
        <v>0</v>
      </c>
      <c r="E409" s="141">
        <v>0</v>
      </c>
      <c r="F409" s="141">
        <v>0</v>
      </c>
      <c r="G409" s="141">
        <v>0</v>
      </c>
      <c r="H409" s="141">
        <v>0</v>
      </c>
      <c r="I409" s="141">
        <v>0</v>
      </c>
      <c r="J409" s="141">
        <v>0</v>
      </c>
      <c r="K409" s="141">
        <v>0</v>
      </c>
      <c r="L409" s="141">
        <v>0</v>
      </c>
      <c r="M409" s="141">
        <v>0</v>
      </c>
      <c r="N409" s="141">
        <v>0</v>
      </c>
      <c r="O409" s="141">
        <v>0</v>
      </c>
      <c r="P409" s="141">
        <v>0</v>
      </c>
    </row>
    <row r="410" spans="1:16" ht="12.75">
      <c r="A410" s="141">
        <v>10</v>
      </c>
      <c r="B410" s="141">
        <v>1999</v>
      </c>
      <c r="C410" s="141" t="s">
        <v>472</v>
      </c>
      <c r="D410" s="141">
        <v>0</v>
      </c>
      <c r="E410" s="141">
        <v>0</v>
      </c>
      <c r="F410" s="141">
        <v>0</v>
      </c>
      <c r="G410" s="141">
        <v>0</v>
      </c>
      <c r="H410" s="141">
        <v>0</v>
      </c>
      <c r="I410" s="141">
        <v>0</v>
      </c>
      <c r="J410" s="141">
        <v>0</v>
      </c>
      <c r="K410" s="141">
        <v>0</v>
      </c>
      <c r="L410" s="141">
        <v>0</v>
      </c>
      <c r="M410" s="141">
        <v>0</v>
      </c>
      <c r="N410" s="141">
        <v>0</v>
      </c>
      <c r="O410" s="141">
        <v>0</v>
      </c>
      <c r="P410" s="141">
        <v>0</v>
      </c>
    </row>
    <row r="411" spans="1:16" ht="12.75">
      <c r="A411" s="141">
        <v>10</v>
      </c>
      <c r="B411" s="141">
        <v>1999</v>
      </c>
      <c r="C411" s="141" t="s">
        <v>473</v>
      </c>
      <c r="D411" s="141">
        <v>0</v>
      </c>
      <c r="E411" s="141">
        <v>0</v>
      </c>
      <c r="F411" s="141">
        <v>0</v>
      </c>
      <c r="G411" s="141">
        <v>0</v>
      </c>
      <c r="H411" s="141">
        <v>0</v>
      </c>
      <c r="I411" s="141">
        <v>0</v>
      </c>
      <c r="J411" s="141">
        <v>0</v>
      </c>
      <c r="K411" s="141">
        <v>0</v>
      </c>
      <c r="L411" s="141">
        <v>0</v>
      </c>
      <c r="M411" s="141">
        <v>0</v>
      </c>
      <c r="N411" s="141">
        <v>0</v>
      </c>
      <c r="O411" s="141">
        <v>0</v>
      </c>
      <c r="P411" s="141">
        <v>0</v>
      </c>
    </row>
    <row r="412" spans="1:16" ht="12.75">
      <c r="A412" s="141">
        <v>10</v>
      </c>
      <c r="B412" s="141">
        <v>1999</v>
      </c>
      <c r="C412" s="141" t="s">
        <v>474</v>
      </c>
      <c r="D412" s="141">
        <v>0</v>
      </c>
      <c r="E412" s="141">
        <v>0</v>
      </c>
      <c r="F412" s="141">
        <v>0</v>
      </c>
      <c r="G412" s="141">
        <v>0</v>
      </c>
      <c r="H412" s="141">
        <v>0</v>
      </c>
      <c r="I412" s="141">
        <v>0</v>
      </c>
      <c r="J412" s="141">
        <v>0</v>
      </c>
      <c r="K412" s="141">
        <v>0</v>
      </c>
      <c r="L412" s="141">
        <v>0</v>
      </c>
      <c r="M412" s="141">
        <v>0</v>
      </c>
      <c r="N412" s="141">
        <v>0</v>
      </c>
      <c r="O412" s="141">
        <v>0</v>
      </c>
      <c r="P412" s="141">
        <v>0</v>
      </c>
    </row>
    <row r="413" spans="1:16" ht="12.75">
      <c r="A413" s="141">
        <v>10</v>
      </c>
      <c r="B413" s="141">
        <v>1999</v>
      </c>
      <c r="C413" s="141" t="s">
        <v>475</v>
      </c>
      <c r="D413" s="141">
        <v>0</v>
      </c>
      <c r="E413" s="141">
        <v>0</v>
      </c>
      <c r="F413" s="141">
        <v>0</v>
      </c>
      <c r="G413" s="141">
        <v>0</v>
      </c>
      <c r="H413" s="141">
        <v>0</v>
      </c>
      <c r="I413" s="141">
        <v>0</v>
      </c>
      <c r="J413" s="141">
        <v>0</v>
      </c>
      <c r="K413" s="141">
        <v>0</v>
      </c>
      <c r="L413" s="141">
        <v>0</v>
      </c>
      <c r="M413" s="141">
        <v>0</v>
      </c>
      <c r="N413" s="141">
        <v>0</v>
      </c>
      <c r="O413" s="141">
        <v>0</v>
      </c>
      <c r="P413" s="141">
        <v>0</v>
      </c>
    </row>
    <row r="414" spans="1:16" ht="12.75">
      <c r="A414" s="141">
        <v>12</v>
      </c>
      <c r="B414" s="141">
        <v>1999</v>
      </c>
      <c r="C414" s="141" t="s">
        <v>476</v>
      </c>
      <c r="D414" s="141">
        <v>0</v>
      </c>
      <c r="E414" s="141">
        <v>0</v>
      </c>
      <c r="F414" s="141">
        <v>0</v>
      </c>
      <c r="G414" s="141">
        <v>0</v>
      </c>
      <c r="H414" s="141">
        <v>0</v>
      </c>
      <c r="I414" s="141">
        <v>0</v>
      </c>
      <c r="J414" s="141">
        <v>0</v>
      </c>
      <c r="K414" s="141">
        <v>0</v>
      </c>
      <c r="L414" s="141">
        <v>0</v>
      </c>
      <c r="M414" s="141">
        <v>0</v>
      </c>
      <c r="N414" s="141">
        <v>0</v>
      </c>
      <c r="O414" s="141">
        <v>0</v>
      </c>
      <c r="P414" s="141">
        <v>0</v>
      </c>
    </row>
    <row r="415" spans="1:16" ht="12.75">
      <c r="A415" s="141">
        <v>10</v>
      </c>
      <c r="B415" s="141">
        <v>1999</v>
      </c>
      <c r="C415" s="141" t="s">
        <v>477</v>
      </c>
      <c r="D415" s="141">
        <v>0</v>
      </c>
      <c r="E415" s="141">
        <v>0</v>
      </c>
      <c r="F415" s="141">
        <v>0</v>
      </c>
      <c r="G415" s="141">
        <v>0</v>
      </c>
      <c r="H415" s="141">
        <v>0</v>
      </c>
      <c r="I415" s="141">
        <v>0</v>
      </c>
      <c r="J415" s="141">
        <v>0</v>
      </c>
      <c r="K415" s="141">
        <v>0</v>
      </c>
      <c r="L415" s="141">
        <v>0</v>
      </c>
      <c r="M415" s="141">
        <v>0</v>
      </c>
      <c r="N415" s="141">
        <v>0</v>
      </c>
      <c r="O415" s="141">
        <v>0</v>
      </c>
      <c r="P415" s="141">
        <v>0</v>
      </c>
    </row>
    <row r="416" spans="1:16" ht="12.75">
      <c r="A416" s="141">
        <v>10</v>
      </c>
      <c r="B416" s="141">
        <v>1999</v>
      </c>
      <c r="C416" s="141" t="s">
        <v>478</v>
      </c>
      <c r="D416" s="141">
        <v>0</v>
      </c>
      <c r="E416" s="141">
        <v>0</v>
      </c>
      <c r="F416" s="141">
        <v>0</v>
      </c>
      <c r="G416" s="141">
        <v>0</v>
      </c>
      <c r="H416" s="141">
        <v>0</v>
      </c>
      <c r="I416" s="141">
        <v>0</v>
      </c>
      <c r="J416" s="141">
        <v>0</v>
      </c>
      <c r="K416" s="141">
        <v>0</v>
      </c>
      <c r="L416" s="141">
        <v>0</v>
      </c>
      <c r="M416" s="141">
        <v>0</v>
      </c>
      <c r="N416" s="141">
        <v>0</v>
      </c>
      <c r="O416" s="141">
        <v>0</v>
      </c>
      <c r="P416" s="141">
        <v>0</v>
      </c>
    </row>
    <row r="417" spans="1:16" ht="12.75">
      <c r="A417" s="141">
        <v>10</v>
      </c>
      <c r="B417" s="141">
        <v>1999</v>
      </c>
      <c r="C417" s="141" t="s">
        <v>479</v>
      </c>
      <c r="D417" s="141">
        <v>0</v>
      </c>
      <c r="E417" s="141">
        <v>0</v>
      </c>
      <c r="F417" s="141">
        <v>0</v>
      </c>
      <c r="G417" s="141">
        <v>0</v>
      </c>
      <c r="H417" s="141">
        <v>0</v>
      </c>
      <c r="I417" s="141">
        <v>0</v>
      </c>
      <c r="J417" s="141">
        <v>0</v>
      </c>
      <c r="K417" s="141">
        <v>0</v>
      </c>
      <c r="L417" s="141">
        <v>0</v>
      </c>
      <c r="M417" s="141">
        <v>0</v>
      </c>
      <c r="N417" s="141">
        <v>0</v>
      </c>
      <c r="O417" s="141">
        <v>0</v>
      </c>
      <c r="P417" s="141">
        <v>0</v>
      </c>
    </row>
    <row r="418" spans="1:16" ht="12.75">
      <c r="A418" s="141">
        <v>10</v>
      </c>
      <c r="B418" s="141">
        <v>1999</v>
      </c>
      <c r="C418" s="141" t="s">
        <v>480</v>
      </c>
      <c r="D418" s="141">
        <v>0</v>
      </c>
      <c r="E418" s="141">
        <v>0</v>
      </c>
      <c r="F418" s="141">
        <v>0</v>
      </c>
      <c r="G418" s="141">
        <v>0</v>
      </c>
      <c r="H418" s="141">
        <v>0</v>
      </c>
      <c r="I418" s="141">
        <v>0</v>
      </c>
      <c r="J418" s="141">
        <v>0</v>
      </c>
      <c r="K418" s="141">
        <v>0</v>
      </c>
      <c r="L418" s="141">
        <v>0</v>
      </c>
      <c r="M418" s="141">
        <v>0</v>
      </c>
      <c r="N418" s="141">
        <v>0</v>
      </c>
      <c r="O418" s="141">
        <v>0</v>
      </c>
      <c r="P418" s="141">
        <v>0</v>
      </c>
    </row>
    <row r="419" spans="1:16" ht="12.75">
      <c r="A419" s="141">
        <v>10</v>
      </c>
      <c r="B419" s="141">
        <v>1999</v>
      </c>
      <c r="C419" s="141" t="s">
        <v>481</v>
      </c>
      <c r="D419" s="141">
        <v>0</v>
      </c>
      <c r="E419" s="141">
        <v>0</v>
      </c>
      <c r="F419" s="141">
        <v>0</v>
      </c>
      <c r="G419" s="141">
        <v>0</v>
      </c>
      <c r="H419" s="141">
        <v>0</v>
      </c>
      <c r="I419" s="141">
        <v>0</v>
      </c>
      <c r="J419" s="141">
        <v>0</v>
      </c>
      <c r="K419" s="141">
        <v>0</v>
      </c>
      <c r="L419" s="141">
        <v>0</v>
      </c>
      <c r="M419" s="141">
        <v>0</v>
      </c>
      <c r="N419" s="141">
        <v>0</v>
      </c>
      <c r="O419" s="141">
        <v>0</v>
      </c>
      <c r="P419" s="141">
        <v>0</v>
      </c>
    </row>
    <row r="420" spans="1:16" ht="12.75">
      <c r="A420" s="141">
        <v>10</v>
      </c>
      <c r="B420" s="141">
        <v>1999</v>
      </c>
      <c r="C420" s="141" t="s">
        <v>482</v>
      </c>
      <c r="D420" s="141">
        <v>0</v>
      </c>
      <c r="E420" s="141">
        <v>0</v>
      </c>
      <c r="F420" s="141">
        <v>0</v>
      </c>
      <c r="G420" s="141">
        <v>0</v>
      </c>
      <c r="H420" s="141">
        <v>0</v>
      </c>
      <c r="I420" s="141">
        <v>0</v>
      </c>
      <c r="J420" s="141">
        <v>0</v>
      </c>
      <c r="K420" s="141">
        <v>0</v>
      </c>
      <c r="L420" s="141">
        <v>0</v>
      </c>
      <c r="M420" s="141">
        <v>0</v>
      </c>
      <c r="N420" s="141">
        <v>0</v>
      </c>
      <c r="O420" s="141">
        <v>0</v>
      </c>
      <c r="P420" s="141">
        <v>0</v>
      </c>
    </row>
    <row r="421" spans="1:16" ht="12.75">
      <c r="A421" s="141">
        <v>10</v>
      </c>
      <c r="B421" s="141">
        <v>1999</v>
      </c>
      <c r="C421" s="141" t="s">
        <v>483</v>
      </c>
      <c r="D421" s="141">
        <v>0</v>
      </c>
      <c r="E421" s="141">
        <v>0</v>
      </c>
      <c r="F421" s="141">
        <v>0</v>
      </c>
      <c r="G421" s="141">
        <v>0</v>
      </c>
      <c r="H421" s="141">
        <v>0</v>
      </c>
      <c r="I421" s="141">
        <v>0</v>
      </c>
      <c r="J421" s="141">
        <v>0</v>
      </c>
      <c r="K421" s="141">
        <v>0</v>
      </c>
      <c r="L421" s="141">
        <v>0</v>
      </c>
      <c r="M421" s="141">
        <v>0</v>
      </c>
      <c r="N421" s="141">
        <v>0</v>
      </c>
      <c r="O421" s="141">
        <v>0</v>
      </c>
      <c r="P421" s="141">
        <v>0</v>
      </c>
    </row>
    <row r="422" spans="1:16" ht="12.75">
      <c r="A422" s="141">
        <v>10</v>
      </c>
      <c r="B422" s="141">
        <v>1999</v>
      </c>
      <c r="C422" s="141" t="s">
        <v>484</v>
      </c>
      <c r="D422" s="141">
        <v>0</v>
      </c>
      <c r="E422" s="141">
        <v>0</v>
      </c>
      <c r="F422" s="141">
        <v>0</v>
      </c>
      <c r="G422" s="141">
        <v>0</v>
      </c>
      <c r="H422" s="141">
        <v>0</v>
      </c>
      <c r="I422" s="141">
        <v>0</v>
      </c>
      <c r="J422" s="141">
        <v>0</v>
      </c>
      <c r="K422" s="141">
        <v>0</v>
      </c>
      <c r="L422" s="141">
        <v>0</v>
      </c>
      <c r="M422" s="141">
        <v>0</v>
      </c>
      <c r="N422" s="141">
        <v>0</v>
      </c>
      <c r="O422" s="141">
        <v>0</v>
      </c>
      <c r="P422" s="141">
        <v>0</v>
      </c>
    </row>
    <row r="423" spans="1:16" ht="12.75">
      <c r="A423" s="141">
        <v>10</v>
      </c>
      <c r="B423" s="141">
        <v>1999</v>
      </c>
      <c r="C423" s="141" t="s">
        <v>485</v>
      </c>
      <c r="D423" s="141">
        <v>0</v>
      </c>
      <c r="E423" s="141">
        <v>0</v>
      </c>
      <c r="F423" s="141">
        <v>0</v>
      </c>
      <c r="G423" s="141">
        <v>0</v>
      </c>
      <c r="H423" s="141">
        <v>0</v>
      </c>
      <c r="I423" s="141">
        <v>0</v>
      </c>
      <c r="J423" s="141">
        <v>0</v>
      </c>
      <c r="K423" s="141">
        <v>0</v>
      </c>
      <c r="L423" s="141">
        <v>0</v>
      </c>
      <c r="M423" s="141">
        <v>0</v>
      </c>
      <c r="N423" s="141">
        <v>0</v>
      </c>
      <c r="O423" s="141">
        <v>0</v>
      </c>
      <c r="P423" s="141">
        <v>0</v>
      </c>
    </row>
    <row r="424" spans="1:16" ht="12.75">
      <c r="A424" s="141">
        <v>10</v>
      </c>
      <c r="B424" s="141">
        <v>1999</v>
      </c>
      <c r="C424" s="141" t="s">
        <v>486</v>
      </c>
      <c r="D424" s="141">
        <v>0</v>
      </c>
      <c r="E424" s="141">
        <v>0</v>
      </c>
      <c r="F424" s="141">
        <v>0</v>
      </c>
      <c r="G424" s="141">
        <v>0</v>
      </c>
      <c r="H424" s="141">
        <v>0</v>
      </c>
      <c r="I424" s="141">
        <v>0</v>
      </c>
      <c r="J424" s="141">
        <v>0</v>
      </c>
      <c r="K424" s="141">
        <v>0</v>
      </c>
      <c r="L424" s="141">
        <v>0</v>
      </c>
      <c r="M424" s="141">
        <v>0</v>
      </c>
      <c r="N424" s="141">
        <v>0</v>
      </c>
      <c r="O424" s="141">
        <v>0</v>
      </c>
      <c r="P424" s="141">
        <v>0</v>
      </c>
    </row>
    <row r="425" spans="1:16" ht="12.75">
      <c r="A425" s="141">
        <v>10</v>
      </c>
      <c r="B425" s="141">
        <v>1999</v>
      </c>
      <c r="C425" s="141" t="s">
        <v>487</v>
      </c>
      <c r="D425" s="141">
        <v>0</v>
      </c>
      <c r="E425" s="141">
        <v>0</v>
      </c>
      <c r="F425" s="141">
        <v>0</v>
      </c>
      <c r="G425" s="141">
        <v>0</v>
      </c>
      <c r="H425" s="141">
        <v>0</v>
      </c>
      <c r="I425" s="141">
        <v>0</v>
      </c>
      <c r="J425" s="141">
        <v>0</v>
      </c>
      <c r="K425" s="141">
        <v>0</v>
      </c>
      <c r="L425" s="141">
        <v>0</v>
      </c>
      <c r="M425" s="141">
        <v>0</v>
      </c>
      <c r="N425" s="141">
        <v>0</v>
      </c>
      <c r="O425" s="141">
        <v>0</v>
      </c>
      <c r="P425" s="141">
        <v>0</v>
      </c>
    </row>
    <row r="426" spans="1:16" ht="12.75">
      <c r="A426" s="141">
        <v>10</v>
      </c>
      <c r="B426" s="141">
        <v>1999</v>
      </c>
      <c r="C426" s="141" t="s">
        <v>488</v>
      </c>
      <c r="D426" s="141">
        <v>0</v>
      </c>
      <c r="E426" s="141">
        <v>0</v>
      </c>
      <c r="F426" s="141">
        <v>0</v>
      </c>
      <c r="G426" s="141">
        <v>0</v>
      </c>
      <c r="H426" s="141">
        <v>0</v>
      </c>
      <c r="I426" s="141">
        <v>0</v>
      </c>
      <c r="J426" s="141">
        <v>0</v>
      </c>
      <c r="K426" s="141">
        <v>0</v>
      </c>
      <c r="L426" s="141">
        <v>0</v>
      </c>
      <c r="M426" s="141">
        <v>0</v>
      </c>
      <c r="N426" s="141">
        <v>0</v>
      </c>
      <c r="O426" s="141">
        <v>0</v>
      </c>
      <c r="P426" s="141">
        <v>0</v>
      </c>
    </row>
    <row r="427" spans="1:16" ht="12.75">
      <c r="A427" s="141">
        <v>10</v>
      </c>
      <c r="B427" s="141">
        <v>1999</v>
      </c>
      <c r="C427" s="141" t="s">
        <v>489</v>
      </c>
      <c r="D427" s="141">
        <v>0</v>
      </c>
      <c r="E427" s="141">
        <v>0</v>
      </c>
      <c r="F427" s="141">
        <v>0</v>
      </c>
      <c r="G427" s="141">
        <v>0</v>
      </c>
      <c r="H427" s="141">
        <v>0</v>
      </c>
      <c r="I427" s="141">
        <v>0</v>
      </c>
      <c r="J427" s="141">
        <v>0</v>
      </c>
      <c r="K427" s="141">
        <v>0</v>
      </c>
      <c r="L427" s="141">
        <v>0</v>
      </c>
      <c r="M427" s="141">
        <v>0</v>
      </c>
      <c r="N427" s="141">
        <v>0</v>
      </c>
      <c r="O427" s="141">
        <v>0</v>
      </c>
      <c r="P427" s="141">
        <v>0</v>
      </c>
    </row>
    <row r="428" spans="1:16" ht="12.75">
      <c r="A428" s="141">
        <v>10</v>
      </c>
      <c r="B428" s="141">
        <v>1999</v>
      </c>
      <c r="C428" s="141" t="s">
        <v>490</v>
      </c>
      <c r="D428" s="141">
        <v>0</v>
      </c>
      <c r="E428" s="141">
        <v>0</v>
      </c>
      <c r="F428" s="141">
        <v>0</v>
      </c>
      <c r="G428" s="141">
        <v>0</v>
      </c>
      <c r="H428" s="141">
        <v>0</v>
      </c>
      <c r="I428" s="141">
        <v>0</v>
      </c>
      <c r="J428" s="141">
        <v>0</v>
      </c>
      <c r="K428" s="141">
        <v>0</v>
      </c>
      <c r="L428" s="141">
        <v>0</v>
      </c>
      <c r="M428" s="141">
        <v>0</v>
      </c>
      <c r="N428" s="141">
        <v>0</v>
      </c>
      <c r="O428" s="141">
        <v>0</v>
      </c>
      <c r="P428" s="141">
        <v>0</v>
      </c>
    </row>
    <row r="429" spans="1:16" ht="12.75">
      <c r="A429" s="141">
        <v>10</v>
      </c>
      <c r="B429" s="141">
        <v>1999</v>
      </c>
      <c r="C429" s="141" t="s">
        <v>491</v>
      </c>
      <c r="D429" s="141">
        <v>0</v>
      </c>
      <c r="E429" s="141">
        <v>0</v>
      </c>
      <c r="F429" s="141">
        <v>0</v>
      </c>
      <c r="G429" s="141">
        <v>0</v>
      </c>
      <c r="H429" s="141">
        <v>0</v>
      </c>
      <c r="I429" s="141">
        <v>0</v>
      </c>
      <c r="J429" s="141">
        <v>0</v>
      </c>
      <c r="K429" s="141">
        <v>0</v>
      </c>
      <c r="L429" s="141">
        <v>0</v>
      </c>
      <c r="M429" s="141">
        <v>0</v>
      </c>
      <c r="N429" s="141">
        <v>0</v>
      </c>
      <c r="O429" s="141">
        <v>0</v>
      </c>
      <c r="P429" s="141">
        <v>0</v>
      </c>
    </row>
    <row r="430" spans="1:16" ht="12.75">
      <c r="A430" s="141">
        <v>10</v>
      </c>
      <c r="B430" s="141">
        <v>1999</v>
      </c>
      <c r="C430" s="141" t="s">
        <v>492</v>
      </c>
      <c r="D430" s="141">
        <v>0</v>
      </c>
      <c r="E430" s="141">
        <v>0</v>
      </c>
      <c r="F430" s="141">
        <v>0</v>
      </c>
      <c r="G430" s="141">
        <v>0</v>
      </c>
      <c r="H430" s="141">
        <v>0</v>
      </c>
      <c r="I430" s="141">
        <v>0</v>
      </c>
      <c r="J430" s="141">
        <v>0</v>
      </c>
      <c r="K430" s="141">
        <v>0</v>
      </c>
      <c r="L430" s="141">
        <v>0</v>
      </c>
      <c r="M430" s="141">
        <v>0</v>
      </c>
      <c r="N430" s="141">
        <v>0</v>
      </c>
      <c r="O430" s="141">
        <v>0</v>
      </c>
      <c r="P430" s="141">
        <v>0</v>
      </c>
    </row>
    <row r="431" spans="1:16" ht="12.75">
      <c r="A431" s="141">
        <v>10</v>
      </c>
      <c r="B431" s="141">
        <v>1999</v>
      </c>
      <c r="C431" s="141" t="s">
        <v>493</v>
      </c>
      <c r="D431" s="141">
        <v>0</v>
      </c>
      <c r="E431" s="141">
        <v>0</v>
      </c>
      <c r="F431" s="141">
        <v>0</v>
      </c>
      <c r="G431" s="141">
        <v>0</v>
      </c>
      <c r="H431" s="141">
        <v>0</v>
      </c>
      <c r="I431" s="141">
        <v>0</v>
      </c>
      <c r="J431" s="141">
        <v>0</v>
      </c>
      <c r="K431" s="141">
        <v>0</v>
      </c>
      <c r="L431" s="141">
        <v>0</v>
      </c>
      <c r="M431" s="141">
        <v>0</v>
      </c>
      <c r="N431" s="141">
        <v>0</v>
      </c>
      <c r="O431" s="141">
        <v>0</v>
      </c>
      <c r="P431" s="141">
        <v>0</v>
      </c>
    </row>
    <row r="432" spans="1:16" ht="12.75">
      <c r="A432" s="141">
        <v>10</v>
      </c>
      <c r="B432" s="141">
        <v>1999</v>
      </c>
      <c r="C432" s="141" t="s">
        <v>494</v>
      </c>
      <c r="D432" s="141">
        <v>0</v>
      </c>
      <c r="E432" s="141">
        <v>0</v>
      </c>
      <c r="F432" s="141">
        <v>0</v>
      </c>
      <c r="G432" s="141">
        <v>0</v>
      </c>
      <c r="H432" s="141">
        <v>0</v>
      </c>
      <c r="I432" s="141">
        <v>0</v>
      </c>
      <c r="J432" s="141">
        <v>0</v>
      </c>
      <c r="K432" s="141">
        <v>0</v>
      </c>
      <c r="L432" s="141">
        <v>0</v>
      </c>
      <c r="M432" s="141">
        <v>0</v>
      </c>
      <c r="N432" s="141">
        <v>0</v>
      </c>
      <c r="O432" s="141">
        <v>0</v>
      </c>
      <c r="P432" s="141">
        <v>0</v>
      </c>
    </row>
    <row r="433" spans="1:16" ht="12.75">
      <c r="A433" s="141">
        <v>10</v>
      </c>
      <c r="B433" s="141">
        <v>1999</v>
      </c>
      <c r="C433" s="141" t="s">
        <v>495</v>
      </c>
      <c r="D433" s="141">
        <v>0</v>
      </c>
      <c r="E433" s="141">
        <v>0</v>
      </c>
      <c r="F433" s="141">
        <v>0</v>
      </c>
      <c r="G433" s="141">
        <v>0</v>
      </c>
      <c r="H433" s="141">
        <v>0</v>
      </c>
      <c r="I433" s="141">
        <v>0</v>
      </c>
      <c r="J433" s="141">
        <v>0</v>
      </c>
      <c r="K433" s="141">
        <v>0</v>
      </c>
      <c r="L433" s="141">
        <v>0</v>
      </c>
      <c r="M433" s="141">
        <v>0</v>
      </c>
      <c r="N433" s="141">
        <v>0</v>
      </c>
      <c r="O433" s="141">
        <v>0</v>
      </c>
      <c r="P433" s="141">
        <v>0</v>
      </c>
    </row>
    <row r="434" spans="1:16" ht="12.75">
      <c r="A434" s="141">
        <v>10</v>
      </c>
      <c r="B434" s="141">
        <v>1999</v>
      </c>
      <c r="C434" s="141" t="s">
        <v>496</v>
      </c>
      <c r="D434" s="141">
        <v>0</v>
      </c>
      <c r="E434" s="141">
        <v>0</v>
      </c>
      <c r="F434" s="141">
        <v>0</v>
      </c>
      <c r="G434" s="141">
        <v>0</v>
      </c>
      <c r="H434" s="141">
        <v>0</v>
      </c>
      <c r="I434" s="141">
        <v>0</v>
      </c>
      <c r="J434" s="141">
        <v>0</v>
      </c>
      <c r="K434" s="141">
        <v>0</v>
      </c>
      <c r="L434" s="141">
        <v>0</v>
      </c>
      <c r="M434" s="141">
        <v>0</v>
      </c>
      <c r="N434" s="141">
        <v>0</v>
      </c>
      <c r="O434" s="141">
        <v>0</v>
      </c>
      <c r="P434" s="141">
        <v>0</v>
      </c>
    </row>
    <row r="435" spans="1:16" ht="12.75">
      <c r="A435" s="141">
        <v>10</v>
      </c>
      <c r="B435" s="141">
        <v>1999</v>
      </c>
      <c r="C435" s="141" t="s">
        <v>497</v>
      </c>
      <c r="D435" s="141">
        <v>0</v>
      </c>
      <c r="E435" s="141">
        <v>0</v>
      </c>
      <c r="F435" s="141">
        <v>0</v>
      </c>
      <c r="G435" s="141">
        <v>0</v>
      </c>
      <c r="H435" s="141">
        <v>0</v>
      </c>
      <c r="I435" s="141">
        <v>0</v>
      </c>
      <c r="J435" s="141">
        <v>0</v>
      </c>
      <c r="K435" s="141">
        <v>0</v>
      </c>
      <c r="L435" s="141">
        <v>0</v>
      </c>
      <c r="M435" s="141">
        <v>0</v>
      </c>
      <c r="N435" s="141">
        <v>0</v>
      </c>
      <c r="O435" s="141">
        <v>0</v>
      </c>
      <c r="P435" s="141">
        <v>0</v>
      </c>
    </row>
    <row r="436" spans="1:16" ht="12.75">
      <c r="A436" s="141">
        <v>10</v>
      </c>
      <c r="B436" s="141">
        <v>1999</v>
      </c>
      <c r="C436" s="141" t="s">
        <v>498</v>
      </c>
      <c r="D436" s="141">
        <v>0</v>
      </c>
      <c r="E436" s="141">
        <v>0</v>
      </c>
      <c r="F436" s="141">
        <v>0</v>
      </c>
      <c r="G436" s="141">
        <v>0</v>
      </c>
      <c r="H436" s="141">
        <v>0</v>
      </c>
      <c r="I436" s="141">
        <v>0</v>
      </c>
      <c r="J436" s="141">
        <v>0</v>
      </c>
      <c r="K436" s="141">
        <v>0</v>
      </c>
      <c r="L436" s="141">
        <v>0</v>
      </c>
      <c r="M436" s="141">
        <v>0</v>
      </c>
      <c r="N436" s="141">
        <v>0</v>
      </c>
      <c r="O436" s="141">
        <v>0</v>
      </c>
      <c r="P436" s="141">
        <v>0</v>
      </c>
    </row>
    <row r="437" spans="1:16" ht="12.75">
      <c r="A437" s="141">
        <v>10</v>
      </c>
      <c r="B437" s="141">
        <v>1999</v>
      </c>
      <c r="C437" s="141" t="s">
        <v>499</v>
      </c>
      <c r="D437" s="141">
        <v>0</v>
      </c>
      <c r="E437" s="141">
        <v>0</v>
      </c>
      <c r="F437" s="141">
        <v>0</v>
      </c>
      <c r="G437" s="141">
        <v>0</v>
      </c>
      <c r="H437" s="141">
        <v>0</v>
      </c>
      <c r="I437" s="141">
        <v>0</v>
      </c>
      <c r="J437" s="141">
        <v>0</v>
      </c>
      <c r="K437" s="141">
        <v>0</v>
      </c>
      <c r="L437" s="141">
        <v>0</v>
      </c>
      <c r="M437" s="141">
        <v>0</v>
      </c>
      <c r="N437" s="141">
        <v>0</v>
      </c>
      <c r="O437" s="141">
        <v>0</v>
      </c>
      <c r="P437" s="141">
        <v>0</v>
      </c>
    </row>
    <row r="438" spans="1:16" ht="12.75">
      <c r="A438" s="141">
        <v>10</v>
      </c>
      <c r="B438" s="141">
        <v>1999</v>
      </c>
      <c r="C438" s="141" t="s">
        <v>402</v>
      </c>
      <c r="D438" s="141">
        <v>0</v>
      </c>
      <c r="E438" s="141">
        <v>0</v>
      </c>
      <c r="F438" s="141">
        <v>0</v>
      </c>
      <c r="G438" s="141">
        <v>0</v>
      </c>
      <c r="H438" s="141">
        <v>0</v>
      </c>
      <c r="I438" s="141">
        <v>0</v>
      </c>
      <c r="J438" s="141">
        <v>0</v>
      </c>
      <c r="K438" s="141">
        <v>0</v>
      </c>
      <c r="L438" s="141">
        <v>0</v>
      </c>
      <c r="M438" s="141">
        <v>0</v>
      </c>
      <c r="N438" s="141">
        <v>0</v>
      </c>
      <c r="O438" s="141">
        <v>0</v>
      </c>
      <c r="P438" s="141">
        <v>0</v>
      </c>
    </row>
    <row r="439" spans="1:16" ht="12.75">
      <c r="A439" s="141">
        <v>10</v>
      </c>
      <c r="B439" s="141">
        <v>1999</v>
      </c>
      <c r="C439" s="141" t="s">
        <v>403</v>
      </c>
      <c r="D439" s="141">
        <v>0</v>
      </c>
      <c r="E439" s="141">
        <v>0</v>
      </c>
      <c r="F439" s="141">
        <v>0</v>
      </c>
      <c r="G439" s="141">
        <v>0</v>
      </c>
      <c r="H439" s="141">
        <v>0</v>
      </c>
      <c r="I439" s="141">
        <v>0</v>
      </c>
      <c r="J439" s="141">
        <v>0</v>
      </c>
      <c r="K439" s="141">
        <v>0</v>
      </c>
      <c r="L439" s="141">
        <v>0</v>
      </c>
      <c r="M439" s="141">
        <v>0</v>
      </c>
      <c r="N439" s="141">
        <v>0</v>
      </c>
      <c r="O439" s="141">
        <v>0</v>
      </c>
      <c r="P439" s="141">
        <v>0</v>
      </c>
    </row>
    <row r="440" spans="1:16" ht="12.75">
      <c r="A440" s="141">
        <v>10</v>
      </c>
      <c r="B440" s="141">
        <v>1999</v>
      </c>
      <c r="C440" s="141" t="s">
        <v>404</v>
      </c>
      <c r="D440" s="141">
        <v>0</v>
      </c>
      <c r="E440" s="141">
        <v>0</v>
      </c>
      <c r="F440" s="141">
        <v>0</v>
      </c>
      <c r="G440" s="141">
        <v>0</v>
      </c>
      <c r="H440" s="141">
        <v>0</v>
      </c>
      <c r="I440" s="141">
        <v>0</v>
      </c>
      <c r="J440" s="141">
        <v>0</v>
      </c>
      <c r="K440" s="141">
        <v>0</v>
      </c>
      <c r="L440" s="141">
        <v>0</v>
      </c>
      <c r="M440" s="141">
        <v>0</v>
      </c>
      <c r="N440" s="141">
        <v>0</v>
      </c>
      <c r="O440" s="141">
        <v>0</v>
      </c>
      <c r="P440" s="141">
        <v>0</v>
      </c>
    </row>
    <row r="441" spans="1:16" ht="12.75">
      <c r="A441" s="141">
        <v>10</v>
      </c>
      <c r="B441" s="141">
        <v>1999</v>
      </c>
      <c r="C441" s="141" t="s">
        <v>405</v>
      </c>
      <c r="D441" s="141">
        <v>0</v>
      </c>
      <c r="E441" s="141">
        <v>0</v>
      </c>
      <c r="F441" s="141">
        <v>0</v>
      </c>
      <c r="G441" s="141">
        <v>0</v>
      </c>
      <c r="H441" s="141">
        <v>0</v>
      </c>
      <c r="I441" s="141">
        <v>0</v>
      </c>
      <c r="J441" s="141">
        <v>0</v>
      </c>
      <c r="K441" s="141">
        <v>0</v>
      </c>
      <c r="L441" s="141">
        <v>0</v>
      </c>
      <c r="M441" s="141">
        <v>0</v>
      </c>
      <c r="N441" s="141">
        <v>0</v>
      </c>
      <c r="O441" s="141">
        <v>0</v>
      </c>
      <c r="P441" s="141">
        <v>0</v>
      </c>
    </row>
    <row r="442" spans="1:16" ht="12.75">
      <c r="A442" s="141">
        <v>10</v>
      </c>
      <c r="B442" s="141">
        <v>1999</v>
      </c>
      <c r="C442" s="141" t="s">
        <v>406</v>
      </c>
      <c r="D442" s="141">
        <v>0</v>
      </c>
      <c r="E442" s="141">
        <v>0</v>
      </c>
      <c r="F442" s="141">
        <v>0</v>
      </c>
      <c r="G442" s="141">
        <v>0</v>
      </c>
      <c r="H442" s="141">
        <v>0</v>
      </c>
      <c r="I442" s="141">
        <v>0</v>
      </c>
      <c r="J442" s="141">
        <v>0</v>
      </c>
      <c r="K442" s="141">
        <v>0</v>
      </c>
      <c r="L442" s="141">
        <v>0</v>
      </c>
      <c r="M442" s="141">
        <v>0</v>
      </c>
      <c r="N442" s="141">
        <v>0</v>
      </c>
      <c r="O442" s="141">
        <v>0</v>
      </c>
      <c r="P442" s="141">
        <v>0</v>
      </c>
    </row>
    <row r="443" spans="1:16" ht="12.75">
      <c r="A443" s="141">
        <v>10</v>
      </c>
      <c r="B443" s="141">
        <v>1999</v>
      </c>
      <c r="C443" s="141" t="s">
        <v>407</v>
      </c>
      <c r="D443" s="141">
        <v>0</v>
      </c>
      <c r="E443" s="141">
        <v>0</v>
      </c>
      <c r="F443" s="141">
        <v>0</v>
      </c>
      <c r="G443" s="141">
        <v>0</v>
      </c>
      <c r="H443" s="141">
        <v>0</v>
      </c>
      <c r="I443" s="141">
        <v>0</v>
      </c>
      <c r="J443" s="141">
        <v>0</v>
      </c>
      <c r="K443" s="141">
        <v>0</v>
      </c>
      <c r="L443" s="141">
        <v>0</v>
      </c>
      <c r="M443" s="141">
        <v>0</v>
      </c>
      <c r="N443" s="141">
        <v>0</v>
      </c>
      <c r="O443" s="141">
        <v>0</v>
      </c>
      <c r="P443" s="141">
        <v>0</v>
      </c>
    </row>
    <row r="444" spans="1:16" ht="12.75">
      <c r="A444" s="141">
        <v>12</v>
      </c>
      <c r="B444" s="141">
        <v>1999</v>
      </c>
      <c r="C444" s="141" t="s">
        <v>408</v>
      </c>
      <c r="D444" s="141">
        <v>0</v>
      </c>
      <c r="E444" s="141">
        <v>0</v>
      </c>
      <c r="F444" s="141">
        <v>0</v>
      </c>
      <c r="G444" s="141">
        <v>0</v>
      </c>
      <c r="H444" s="141">
        <v>0</v>
      </c>
      <c r="I444" s="141">
        <v>0</v>
      </c>
      <c r="J444" s="141">
        <v>0</v>
      </c>
      <c r="K444" s="141">
        <v>0</v>
      </c>
      <c r="L444" s="141">
        <v>0</v>
      </c>
      <c r="M444" s="141">
        <v>0</v>
      </c>
      <c r="N444" s="141">
        <v>0</v>
      </c>
      <c r="O444" s="141">
        <v>0</v>
      </c>
      <c r="P444" s="141">
        <v>0</v>
      </c>
    </row>
    <row r="445" spans="1:16" ht="12.75">
      <c r="A445" s="141">
        <v>10</v>
      </c>
      <c r="B445" s="141">
        <v>1999</v>
      </c>
      <c r="C445" s="141" t="s">
        <v>409</v>
      </c>
      <c r="D445" s="141">
        <v>0</v>
      </c>
      <c r="E445" s="141">
        <v>0</v>
      </c>
      <c r="F445" s="141">
        <v>0</v>
      </c>
      <c r="G445" s="141">
        <v>0</v>
      </c>
      <c r="H445" s="141">
        <v>0</v>
      </c>
      <c r="I445" s="141">
        <v>0</v>
      </c>
      <c r="J445" s="141">
        <v>0</v>
      </c>
      <c r="K445" s="141">
        <v>0</v>
      </c>
      <c r="L445" s="141">
        <v>0</v>
      </c>
      <c r="M445" s="141">
        <v>0</v>
      </c>
      <c r="N445" s="141">
        <v>0</v>
      </c>
      <c r="O445" s="141">
        <v>0</v>
      </c>
      <c r="P445" s="141">
        <v>0</v>
      </c>
    </row>
    <row r="446" spans="1:16" ht="12.75">
      <c r="A446" s="141">
        <v>10</v>
      </c>
      <c r="B446" s="141">
        <v>1999</v>
      </c>
      <c r="C446" s="141" t="s">
        <v>410</v>
      </c>
      <c r="D446" s="141">
        <v>0</v>
      </c>
      <c r="E446" s="141">
        <v>0</v>
      </c>
      <c r="F446" s="141">
        <v>0</v>
      </c>
      <c r="G446" s="141">
        <v>0</v>
      </c>
      <c r="H446" s="141">
        <v>0</v>
      </c>
      <c r="I446" s="141">
        <v>0</v>
      </c>
      <c r="J446" s="141">
        <v>0</v>
      </c>
      <c r="K446" s="141">
        <v>0</v>
      </c>
      <c r="L446" s="141">
        <v>0</v>
      </c>
      <c r="M446" s="141">
        <v>0</v>
      </c>
      <c r="N446" s="141">
        <v>0</v>
      </c>
      <c r="O446" s="141">
        <v>0</v>
      </c>
      <c r="P446" s="141">
        <v>0</v>
      </c>
    </row>
    <row r="447" spans="1:16" ht="12.75">
      <c r="A447" s="141">
        <v>10</v>
      </c>
      <c r="B447" s="141">
        <v>1999</v>
      </c>
      <c r="C447" s="141" t="s">
        <v>411</v>
      </c>
      <c r="D447" s="141">
        <v>0</v>
      </c>
      <c r="E447" s="141">
        <v>0</v>
      </c>
      <c r="F447" s="141">
        <v>0</v>
      </c>
      <c r="G447" s="141">
        <v>0</v>
      </c>
      <c r="H447" s="141">
        <v>0</v>
      </c>
      <c r="I447" s="141">
        <v>0</v>
      </c>
      <c r="J447" s="141">
        <v>0</v>
      </c>
      <c r="K447" s="141">
        <v>0</v>
      </c>
      <c r="L447" s="141">
        <v>0</v>
      </c>
      <c r="M447" s="141">
        <v>0</v>
      </c>
      <c r="N447" s="141">
        <v>0</v>
      </c>
      <c r="O447" s="141">
        <v>0</v>
      </c>
      <c r="P447" s="141">
        <v>0</v>
      </c>
    </row>
    <row r="448" spans="1:16" ht="12.75">
      <c r="A448" s="141">
        <v>10</v>
      </c>
      <c r="B448" s="141">
        <v>1999</v>
      </c>
      <c r="C448" s="141" t="s">
        <v>412</v>
      </c>
      <c r="D448" s="141">
        <v>0</v>
      </c>
      <c r="E448" s="141">
        <v>0</v>
      </c>
      <c r="F448" s="141">
        <v>0</v>
      </c>
      <c r="G448" s="141">
        <v>0</v>
      </c>
      <c r="H448" s="141">
        <v>0</v>
      </c>
      <c r="I448" s="141">
        <v>0</v>
      </c>
      <c r="J448" s="141">
        <v>0</v>
      </c>
      <c r="K448" s="141">
        <v>0</v>
      </c>
      <c r="L448" s="141">
        <v>0</v>
      </c>
      <c r="M448" s="141">
        <v>0</v>
      </c>
      <c r="N448" s="141">
        <v>0</v>
      </c>
      <c r="O448" s="141">
        <v>0</v>
      </c>
      <c r="P448" s="141">
        <v>0</v>
      </c>
    </row>
    <row r="449" spans="1:16" ht="12.75">
      <c r="A449" s="141">
        <v>10</v>
      </c>
      <c r="B449" s="141">
        <v>1999</v>
      </c>
      <c r="C449" s="141" t="s">
        <v>413</v>
      </c>
      <c r="D449" s="141">
        <v>0</v>
      </c>
      <c r="E449" s="141">
        <v>0</v>
      </c>
      <c r="F449" s="141">
        <v>0</v>
      </c>
      <c r="G449" s="141">
        <v>0</v>
      </c>
      <c r="H449" s="141">
        <v>0</v>
      </c>
      <c r="I449" s="141">
        <v>0</v>
      </c>
      <c r="J449" s="141">
        <v>0</v>
      </c>
      <c r="K449" s="141">
        <v>0</v>
      </c>
      <c r="L449" s="141">
        <v>0</v>
      </c>
      <c r="M449" s="141">
        <v>0</v>
      </c>
      <c r="N449" s="141">
        <v>0</v>
      </c>
      <c r="O449" s="141">
        <v>0</v>
      </c>
      <c r="P449" s="141">
        <v>0</v>
      </c>
    </row>
    <row r="450" spans="1:16" ht="12.75">
      <c r="A450" s="141">
        <v>10</v>
      </c>
      <c r="B450" s="141">
        <v>1999</v>
      </c>
      <c r="C450" s="141" t="s">
        <v>414</v>
      </c>
      <c r="D450" s="141">
        <v>0</v>
      </c>
      <c r="E450" s="141">
        <v>0</v>
      </c>
      <c r="F450" s="141">
        <v>0</v>
      </c>
      <c r="G450" s="141">
        <v>0</v>
      </c>
      <c r="H450" s="141">
        <v>0</v>
      </c>
      <c r="I450" s="141">
        <v>0</v>
      </c>
      <c r="J450" s="141">
        <v>0</v>
      </c>
      <c r="K450" s="141">
        <v>0</v>
      </c>
      <c r="L450" s="141">
        <v>0</v>
      </c>
      <c r="M450" s="141">
        <v>0</v>
      </c>
      <c r="N450" s="141">
        <v>0</v>
      </c>
      <c r="O450" s="141">
        <v>0</v>
      </c>
      <c r="P450" s="141">
        <v>0</v>
      </c>
    </row>
    <row r="451" spans="1:16" ht="12.75">
      <c r="A451" s="141">
        <v>10</v>
      </c>
      <c r="B451" s="141">
        <v>1999</v>
      </c>
      <c r="C451" s="141" t="s">
        <v>415</v>
      </c>
      <c r="D451" s="141">
        <v>0</v>
      </c>
      <c r="E451" s="141">
        <v>0</v>
      </c>
      <c r="F451" s="141">
        <v>0</v>
      </c>
      <c r="G451" s="141">
        <v>0</v>
      </c>
      <c r="H451" s="141">
        <v>0</v>
      </c>
      <c r="I451" s="141">
        <v>0</v>
      </c>
      <c r="J451" s="141">
        <v>0</v>
      </c>
      <c r="K451" s="141">
        <v>0</v>
      </c>
      <c r="L451" s="141">
        <v>0</v>
      </c>
      <c r="M451" s="141">
        <v>0</v>
      </c>
      <c r="N451" s="141">
        <v>0</v>
      </c>
      <c r="O451" s="141">
        <v>0</v>
      </c>
      <c r="P451" s="141">
        <v>0</v>
      </c>
    </row>
    <row r="452" spans="1:16" ht="12.75">
      <c r="A452" s="141">
        <v>10</v>
      </c>
      <c r="B452" s="141">
        <v>1999</v>
      </c>
      <c r="C452" s="141" t="s">
        <v>416</v>
      </c>
      <c r="D452" s="141">
        <v>0</v>
      </c>
      <c r="E452" s="141">
        <v>0</v>
      </c>
      <c r="F452" s="141">
        <v>0</v>
      </c>
      <c r="G452" s="141">
        <v>0</v>
      </c>
      <c r="H452" s="141">
        <v>0</v>
      </c>
      <c r="I452" s="141">
        <v>0</v>
      </c>
      <c r="J452" s="141">
        <v>0</v>
      </c>
      <c r="K452" s="141">
        <v>0</v>
      </c>
      <c r="L452" s="141">
        <v>0</v>
      </c>
      <c r="M452" s="141">
        <v>0</v>
      </c>
      <c r="N452" s="141">
        <v>0</v>
      </c>
      <c r="O452" s="141">
        <v>0</v>
      </c>
      <c r="P452" s="141">
        <v>0</v>
      </c>
    </row>
    <row r="453" spans="1:16" ht="12.75">
      <c r="A453" s="141">
        <v>10</v>
      </c>
      <c r="B453" s="141">
        <v>1999</v>
      </c>
      <c r="C453" s="141" t="s">
        <v>417</v>
      </c>
      <c r="D453" s="141">
        <v>0</v>
      </c>
      <c r="E453" s="141">
        <v>0</v>
      </c>
      <c r="F453" s="141">
        <v>0</v>
      </c>
      <c r="G453" s="141">
        <v>0</v>
      </c>
      <c r="H453" s="141">
        <v>0</v>
      </c>
      <c r="I453" s="141">
        <v>0</v>
      </c>
      <c r="J453" s="141">
        <v>0</v>
      </c>
      <c r="K453" s="141">
        <v>0</v>
      </c>
      <c r="L453" s="141">
        <v>0</v>
      </c>
      <c r="M453" s="141">
        <v>0</v>
      </c>
      <c r="N453" s="141">
        <v>0</v>
      </c>
      <c r="O453" s="141">
        <v>0</v>
      </c>
      <c r="P453" s="141">
        <v>0</v>
      </c>
    </row>
    <row r="454" spans="1:16" ht="12.75">
      <c r="A454" s="141">
        <v>10</v>
      </c>
      <c r="B454" s="141">
        <v>1999</v>
      </c>
      <c r="C454" s="141" t="s">
        <v>418</v>
      </c>
      <c r="D454" s="141">
        <v>0</v>
      </c>
      <c r="E454" s="141">
        <v>0</v>
      </c>
      <c r="F454" s="141">
        <v>0</v>
      </c>
      <c r="G454" s="141">
        <v>0</v>
      </c>
      <c r="H454" s="141">
        <v>0</v>
      </c>
      <c r="I454" s="141">
        <v>0</v>
      </c>
      <c r="J454" s="141">
        <v>0</v>
      </c>
      <c r="K454" s="141">
        <v>0</v>
      </c>
      <c r="L454" s="141">
        <v>0</v>
      </c>
      <c r="M454" s="141">
        <v>0</v>
      </c>
      <c r="N454" s="141">
        <v>0</v>
      </c>
      <c r="O454" s="141">
        <v>0</v>
      </c>
      <c r="P454" s="141">
        <v>0</v>
      </c>
    </row>
    <row r="455" spans="1:16" ht="12.75">
      <c r="A455" s="141">
        <v>10</v>
      </c>
      <c r="B455" s="141">
        <v>1999</v>
      </c>
      <c r="C455" s="141" t="s">
        <v>419</v>
      </c>
      <c r="D455" s="141">
        <v>0</v>
      </c>
      <c r="E455" s="141">
        <v>0</v>
      </c>
      <c r="F455" s="141">
        <v>0</v>
      </c>
      <c r="G455" s="141">
        <v>0</v>
      </c>
      <c r="H455" s="141">
        <v>0</v>
      </c>
      <c r="I455" s="141">
        <v>0</v>
      </c>
      <c r="J455" s="141">
        <v>0</v>
      </c>
      <c r="K455" s="141">
        <v>0</v>
      </c>
      <c r="L455" s="141">
        <v>0</v>
      </c>
      <c r="M455" s="141">
        <v>0</v>
      </c>
      <c r="N455" s="141">
        <v>0</v>
      </c>
      <c r="O455" s="141">
        <v>0</v>
      </c>
      <c r="P455" s="141">
        <v>0</v>
      </c>
    </row>
    <row r="456" spans="1:16" ht="12.75">
      <c r="A456" s="141">
        <v>10</v>
      </c>
      <c r="B456" s="141">
        <v>1999</v>
      </c>
      <c r="C456" s="141" t="s">
        <v>420</v>
      </c>
      <c r="D456" s="141">
        <v>0</v>
      </c>
      <c r="E456" s="141">
        <v>0</v>
      </c>
      <c r="F456" s="141">
        <v>0</v>
      </c>
      <c r="G456" s="141">
        <v>0</v>
      </c>
      <c r="H456" s="141">
        <v>0</v>
      </c>
      <c r="I456" s="141">
        <v>0</v>
      </c>
      <c r="J456" s="141">
        <v>0</v>
      </c>
      <c r="K456" s="141">
        <v>0</v>
      </c>
      <c r="L456" s="141">
        <v>0</v>
      </c>
      <c r="M456" s="141">
        <v>0</v>
      </c>
      <c r="N456" s="141">
        <v>0</v>
      </c>
      <c r="O456" s="141">
        <v>0</v>
      </c>
      <c r="P456" s="141">
        <v>0</v>
      </c>
    </row>
    <row r="457" spans="1:16" ht="12.75">
      <c r="A457" s="141">
        <v>10</v>
      </c>
      <c r="B457" s="141">
        <v>1999</v>
      </c>
      <c r="C457" s="141" t="s">
        <v>421</v>
      </c>
      <c r="D457" s="141">
        <v>0</v>
      </c>
      <c r="E457" s="141">
        <v>0</v>
      </c>
      <c r="F457" s="141">
        <v>0</v>
      </c>
      <c r="G457" s="141">
        <v>0</v>
      </c>
      <c r="H457" s="141">
        <v>0</v>
      </c>
      <c r="I457" s="141">
        <v>0</v>
      </c>
      <c r="J457" s="141">
        <v>0</v>
      </c>
      <c r="K457" s="141">
        <v>0</v>
      </c>
      <c r="L457" s="141">
        <v>0</v>
      </c>
      <c r="M457" s="141">
        <v>0</v>
      </c>
      <c r="N457" s="141">
        <v>0</v>
      </c>
      <c r="O457" s="141">
        <v>0</v>
      </c>
      <c r="P457" s="141">
        <v>0</v>
      </c>
    </row>
    <row r="458" spans="1:16" ht="12.75">
      <c r="A458" s="141">
        <v>10</v>
      </c>
      <c r="B458" s="141">
        <v>1999</v>
      </c>
      <c r="C458" s="141" t="s">
        <v>422</v>
      </c>
      <c r="D458" s="141">
        <v>0</v>
      </c>
      <c r="E458" s="141">
        <v>0</v>
      </c>
      <c r="F458" s="141">
        <v>0</v>
      </c>
      <c r="G458" s="141">
        <v>0</v>
      </c>
      <c r="H458" s="141">
        <v>0</v>
      </c>
      <c r="I458" s="141">
        <v>0</v>
      </c>
      <c r="J458" s="141">
        <v>0</v>
      </c>
      <c r="K458" s="141">
        <v>0</v>
      </c>
      <c r="L458" s="141">
        <v>0</v>
      </c>
      <c r="M458" s="141">
        <v>0</v>
      </c>
      <c r="N458" s="141">
        <v>0</v>
      </c>
      <c r="O458" s="141">
        <v>0</v>
      </c>
      <c r="P458" s="141">
        <v>0</v>
      </c>
    </row>
    <row r="459" spans="1:16" ht="12.75">
      <c r="A459" s="141">
        <v>10</v>
      </c>
      <c r="B459" s="141">
        <v>1999</v>
      </c>
      <c r="C459" s="141" t="s">
        <v>423</v>
      </c>
      <c r="D459" s="141">
        <v>0</v>
      </c>
      <c r="E459" s="141">
        <v>0</v>
      </c>
      <c r="F459" s="141">
        <v>0</v>
      </c>
      <c r="G459" s="141">
        <v>0</v>
      </c>
      <c r="H459" s="141">
        <v>0</v>
      </c>
      <c r="I459" s="141">
        <v>0</v>
      </c>
      <c r="J459" s="141">
        <v>0</v>
      </c>
      <c r="K459" s="141">
        <v>0</v>
      </c>
      <c r="L459" s="141">
        <v>0</v>
      </c>
      <c r="M459" s="141">
        <v>0</v>
      </c>
      <c r="N459" s="141">
        <v>0</v>
      </c>
      <c r="O459" s="141">
        <v>0</v>
      </c>
      <c r="P459" s="141">
        <v>0</v>
      </c>
    </row>
    <row r="460" spans="1:16" ht="12.75">
      <c r="A460" s="141">
        <v>10</v>
      </c>
      <c r="B460" s="141">
        <v>1999</v>
      </c>
      <c r="C460" s="141" t="s">
        <v>424</v>
      </c>
      <c r="D460" s="141">
        <v>0</v>
      </c>
      <c r="E460" s="141">
        <v>0</v>
      </c>
      <c r="F460" s="141">
        <v>0</v>
      </c>
      <c r="G460" s="141">
        <v>0</v>
      </c>
      <c r="H460" s="141">
        <v>0</v>
      </c>
      <c r="I460" s="141">
        <v>0</v>
      </c>
      <c r="J460" s="141">
        <v>0</v>
      </c>
      <c r="K460" s="141">
        <v>0</v>
      </c>
      <c r="L460" s="141">
        <v>0</v>
      </c>
      <c r="M460" s="141">
        <v>0</v>
      </c>
      <c r="N460" s="141">
        <v>0</v>
      </c>
      <c r="O460" s="141">
        <v>0</v>
      </c>
      <c r="P460" s="141">
        <v>0</v>
      </c>
    </row>
    <row r="461" spans="1:16" ht="12.75">
      <c r="A461" s="141">
        <v>10</v>
      </c>
      <c r="B461" s="141">
        <v>1999</v>
      </c>
      <c r="C461" s="141" t="s">
        <v>425</v>
      </c>
      <c r="D461" s="141">
        <v>0</v>
      </c>
      <c r="E461" s="141">
        <v>0</v>
      </c>
      <c r="F461" s="141">
        <v>0</v>
      </c>
      <c r="G461" s="141">
        <v>0</v>
      </c>
      <c r="H461" s="141">
        <v>0</v>
      </c>
      <c r="I461" s="141">
        <v>0</v>
      </c>
      <c r="J461" s="141">
        <v>0</v>
      </c>
      <c r="K461" s="141">
        <v>0</v>
      </c>
      <c r="L461" s="141">
        <v>0</v>
      </c>
      <c r="M461" s="141">
        <v>0</v>
      </c>
      <c r="N461" s="141">
        <v>0</v>
      </c>
      <c r="O461" s="141">
        <v>0</v>
      </c>
      <c r="P461" s="141">
        <v>0</v>
      </c>
    </row>
    <row r="462" spans="1:16" ht="12.75">
      <c r="A462" s="141">
        <v>10</v>
      </c>
      <c r="B462" s="141">
        <v>1999</v>
      </c>
      <c r="C462" s="141" t="s">
        <v>426</v>
      </c>
      <c r="D462" s="141">
        <v>0</v>
      </c>
      <c r="E462" s="141">
        <v>0</v>
      </c>
      <c r="F462" s="141">
        <v>0</v>
      </c>
      <c r="G462" s="141">
        <v>0</v>
      </c>
      <c r="H462" s="141">
        <v>0</v>
      </c>
      <c r="I462" s="141">
        <v>0</v>
      </c>
      <c r="J462" s="141">
        <v>0</v>
      </c>
      <c r="K462" s="141">
        <v>0</v>
      </c>
      <c r="L462" s="141">
        <v>0</v>
      </c>
      <c r="M462" s="141">
        <v>0</v>
      </c>
      <c r="N462" s="141">
        <v>0</v>
      </c>
      <c r="O462" s="141">
        <v>0</v>
      </c>
      <c r="P462" s="141">
        <v>0</v>
      </c>
    </row>
    <row r="463" spans="1:16" ht="12.75">
      <c r="A463" s="141">
        <v>10</v>
      </c>
      <c r="B463" s="141">
        <v>1999</v>
      </c>
      <c r="C463" s="141" t="s">
        <v>427</v>
      </c>
      <c r="D463" s="141">
        <v>0</v>
      </c>
      <c r="E463" s="141">
        <v>0</v>
      </c>
      <c r="F463" s="141">
        <v>0</v>
      </c>
      <c r="G463" s="141">
        <v>0</v>
      </c>
      <c r="H463" s="141">
        <v>0</v>
      </c>
      <c r="I463" s="141">
        <v>0</v>
      </c>
      <c r="J463" s="141">
        <v>0</v>
      </c>
      <c r="K463" s="141">
        <v>0</v>
      </c>
      <c r="L463" s="141">
        <v>0</v>
      </c>
      <c r="M463" s="141">
        <v>0</v>
      </c>
      <c r="N463" s="141">
        <v>0</v>
      </c>
      <c r="O463" s="141">
        <v>0</v>
      </c>
      <c r="P463" s="141">
        <v>0</v>
      </c>
    </row>
    <row r="464" spans="1:16" ht="12.75">
      <c r="A464" s="141">
        <v>10</v>
      </c>
      <c r="B464" s="141">
        <v>1999</v>
      </c>
      <c r="C464" s="141" t="s">
        <v>428</v>
      </c>
      <c r="D464" s="141">
        <v>0</v>
      </c>
      <c r="E464" s="141">
        <v>0</v>
      </c>
      <c r="F464" s="141">
        <v>0</v>
      </c>
      <c r="G464" s="141">
        <v>0</v>
      </c>
      <c r="H464" s="141">
        <v>0</v>
      </c>
      <c r="I464" s="141">
        <v>0</v>
      </c>
      <c r="J464" s="141">
        <v>0</v>
      </c>
      <c r="K464" s="141">
        <v>0</v>
      </c>
      <c r="L464" s="141">
        <v>0</v>
      </c>
      <c r="M464" s="141">
        <v>0</v>
      </c>
      <c r="N464" s="141">
        <v>0</v>
      </c>
      <c r="O464" s="141">
        <v>0</v>
      </c>
      <c r="P464" s="141">
        <v>0</v>
      </c>
    </row>
    <row r="465" spans="1:16" ht="12.75">
      <c r="A465" s="141">
        <v>11</v>
      </c>
      <c r="B465" s="141">
        <v>1999</v>
      </c>
      <c r="C465" s="141" t="s">
        <v>429</v>
      </c>
      <c r="D465" s="141">
        <v>0</v>
      </c>
      <c r="E465" s="141">
        <v>0</v>
      </c>
      <c r="F465" s="141">
        <v>0</v>
      </c>
      <c r="G465" s="141">
        <v>0</v>
      </c>
      <c r="H465" s="141">
        <v>0</v>
      </c>
      <c r="I465" s="141">
        <v>0</v>
      </c>
      <c r="J465" s="141">
        <v>0</v>
      </c>
      <c r="K465" s="141">
        <v>0</v>
      </c>
      <c r="L465" s="141">
        <v>0</v>
      </c>
      <c r="M465" s="141">
        <v>0</v>
      </c>
      <c r="N465" s="141">
        <v>0</v>
      </c>
      <c r="O465" s="141">
        <v>0</v>
      </c>
      <c r="P465" s="141">
        <v>0</v>
      </c>
    </row>
    <row r="466" spans="1:16" ht="12.75">
      <c r="A466" s="141">
        <v>10</v>
      </c>
      <c r="B466" s="141">
        <v>1999</v>
      </c>
      <c r="C466" s="141" t="s">
        <v>430</v>
      </c>
      <c r="D466" s="141">
        <v>0</v>
      </c>
      <c r="E466" s="141">
        <v>0</v>
      </c>
      <c r="F466" s="141">
        <v>0</v>
      </c>
      <c r="G466" s="141">
        <v>0</v>
      </c>
      <c r="H466" s="141">
        <v>0</v>
      </c>
      <c r="I466" s="141">
        <v>0</v>
      </c>
      <c r="J466" s="141">
        <v>0</v>
      </c>
      <c r="K466" s="141">
        <v>0</v>
      </c>
      <c r="L466" s="141">
        <v>0</v>
      </c>
      <c r="M466" s="141">
        <v>0</v>
      </c>
      <c r="N466" s="141">
        <v>0</v>
      </c>
      <c r="O466" s="141">
        <v>0</v>
      </c>
      <c r="P466" s="141">
        <v>0</v>
      </c>
    </row>
    <row r="467" spans="1:16" ht="12.75">
      <c r="A467" s="141">
        <v>10</v>
      </c>
      <c r="B467" s="141">
        <v>1999</v>
      </c>
      <c r="C467" s="141" t="s">
        <v>431</v>
      </c>
      <c r="D467" s="141">
        <v>0</v>
      </c>
      <c r="E467" s="141">
        <v>0</v>
      </c>
      <c r="F467" s="141">
        <v>0</v>
      </c>
      <c r="G467" s="141">
        <v>0</v>
      </c>
      <c r="H467" s="141">
        <v>0</v>
      </c>
      <c r="I467" s="141">
        <v>0</v>
      </c>
      <c r="J467" s="141">
        <v>0</v>
      </c>
      <c r="K467" s="141">
        <v>0</v>
      </c>
      <c r="L467" s="141">
        <v>0</v>
      </c>
      <c r="M467" s="141">
        <v>0</v>
      </c>
      <c r="N467" s="141">
        <v>0</v>
      </c>
      <c r="O467" s="141">
        <v>0</v>
      </c>
      <c r="P467" s="141">
        <v>0</v>
      </c>
    </row>
    <row r="468" spans="1:16" ht="12.75">
      <c r="A468" s="141">
        <v>10</v>
      </c>
      <c r="B468" s="141">
        <v>1999</v>
      </c>
      <c r="C468" s="141" t="s">
        <v>432</v>
      </c>
      <c r="D468" s="141">
        <v>0</v>
      </c>
      <c r="E468" s="141">
        <v>0</v>
      </c>
      <c r="F468" s="141">
        <v>0</v>
      </c>
      <c r="G468" s="141">
        <v>0</v>
      </c>
      <c r="H468" s="141">
        <v>0</v>
      </c>
      <c r="I468" s="141">
        <v>0</v>
      </c>
      <c r="J468" s="141">
        <v>0</v>
      </c>
      <c r="K468" s="141">
        <v>0</v>
      </c>
      <c r="L468" s="141">
        <v>0</v>
      </c>
      <c r="M468" s="141">
        <v>0</v>
      </c>
      <c r="N468" s="141">
        <v>0</v>
      </c>
      <c r="O468" s="141">
        <v>0</v>
      </c>
      <c r="P468" s="141">
        <v>0</v>
      </c>
    </row>
    <row r="469" spans="1:16" ht="12.75">
      <c r="A469" s="141">
        <v>10</v>
      </c>
      <c r="B469" s="141">
        <v>1999</v>
      </c>
      <c r="C469" s="141" t="s">
        <v>433</v>
      </c>
      <c r="D469" s="141">
        <v>0</v>
      </c>
      <c r="E469" s="141">
        <v>0</v>
      </c>
      <c r="F469" s="141">
        <v>0</v>
      </c>
      <c r="G469" s="141">
        <v>0</v>
      </c>
      <c r="H469" s="141">
        <v>0</v>
      </c>
      <c r="I469" s="141">
        <v>0</v>
      </c>
      <c r="J469" s="141">
        <v>0</v>
      </c>
      <c r="K469" s="141">
        <v>0</v>
      </c>
      <c r="L469" s="141">
        <v>0</v>
      </c>
      <c r="M469" s="141">
        <v>0</v>
      </c>
      <c r="N469" s="141">
        <v>0</v>
      </c>
      <c r="O469" s="141">
        <v>0</v>
      </c>
      <c r="P469" s="141">
        <v>0</v>
      </c>
    </row>
    <row r="470" spans="1:16" ht="12.75">
      <c r="A470" s="141">
        <v>10</v>
      </c>
      <c r="B470" s="141">
        <v>1999</v>
      </c>
      <c r="C470" s="141" t="s">
        <v>434</v>
      </c>
      <c r="D470" s="141">
        <v>0</v>
      </c>
      <c r="E470" s="141">
        <v>0</v>
      </c>
      <c r="F470" s="141">
        <v>0</v>
      </c>
      <c r="G470" s="141">
        <v>0</v>
      </c>
      <c r="H470" s="141">
        <v>0</v>
      </c>
      <c r="I470" s="141">
        <v>0</v>
      </c>
      <c r="J470" s="141">
        <v>0</v>
      </c>
      <c r="K470" s="141">
        <v>0</v>
      </c>
      <c r="L470" s="141">
        <v>0</v>
      </c>
      <c r="M470" s="141">
        <v>0</v>
      </c>
      <c r="N470" s="141">
        <v>0</v>
      </c>
      <c r="O470" s="141">
        <v>0</v>
      </c>
      <c r="P470" s="141">
        <v>0</v>
      </c>
    </row>
    <row r="471" spans="1:16" ht="12.75">
      <c r="A471" s="141">
        <v>10</v>
      </c>
      <c r="B471" s="141">
        <v>1999</v>
      </c>
      <c r="C471" s="141" t="s">
        <v>435</v>
      </c>
      <c r="D471" s="141">
        <v>0</v>
      </c>
      <c r="E471" s="141">
        <v>0</v>
      </c>
      <c r="F471" s="141">
        <v>0</v>
      </c>
      <c r="G471" s="141">
        <v>0</v>
      </c>
      <c r="H471" s="141">
        <v>0</v>
      </c>
      <c r="I471" s="141">
        <v>0</v>
      </c>
      <c r="J471" s="141">
        <v>0</v>
      </c>
      <c r="K471" s="141">
        <v>0</v>
      </c>
      <c r="L471" s="141">
        <v>0</v>
      </c>
      <c r="M471" s="141">
        <v>0</v>
      </c>
      <c r="N471" s="141">
        <v>0</v>
      </c>
      <c r="O471" s="141">
        <v>0</v>
      </c>
      <c r="P471" s="141">
        <v>0</v>
      </c>
    </row>
    <row r="472" spans="1:16" ht="12.75">
      <c r="A472" s="141">
        <v>10</v>
      </c>
      <c r="B472" s="141">
        <v>1999</v>
      </c>
      <c r="C472" s="141" t="s">
        <v>436</v>
      </c>
      <c r="D472" s="141">
        <v>0</v>
      </c>
      <c r="E472" s="141">
        <v>0</v>
      </c>
      <c r="F472" s="141">
        <v>0</v>
      </c>
      <c r="G472" s="141">
        <v>0</v>
      </c>
      <c r="H472" s="141">
        <v>0</v>
      </c>
      <c r="I472" s="141">
        <v>0</v>
      </c>
      <c r="J472" s="141">
        <v>0</v>
      </c>
      <c r="K472" s="141">
        <v>0</v>
      </c>
      <c r="L472" s="141">
        <v>0</v>
      </c>
      <c r="M472" s="141">
        <v>0</v>
      </c>
      <c r="N472" s="141">
        <v>0</v>
      </c>
      <c r="O472" s="141">
        <v>0</v>
      </c>
      <c r="P472" s="141">
        <v>0</v>
      </c>
    </row>
    <row r="473" spans="1:16" ht="12.75">
      <c r="A473" s="141">
        <v>10</v>
      </c>
      <c r="B473" s="141">
        <v>1999</v>
      </c>
      <c r="C473" s="141" t="s">
        <v>437</v>
      </c>
      <c r="D473" s="141">
        <v>0</v>
      </c>
      <c r="E473" s="141">
        <v>0</v>
      </c>
      <c r="F473" s="141">
        <v>0</v>
      </c>
      <c r="G473" s="141">
        <v>0</v>
      </c>
      <c r="H473" s="141">
        <v>0</v>
      </c>
      <c r="I473" s="141">
        <v>0</v>
      </c>
      <c r="J473" s="141">
        <v>0</v>
      </c>
      <c r="K473" s="141">
        <v>0</v>
      </c>
      <c r="L473" s="141">
        <v>0</v>
      </c>
      <c r="M473" s="141">
        <v>0</v>
      </c>
      <c r="N473" s="141">
        <v>0</v>
      </c>
      <c r="O473" s="141">
        <v>0</v>
      </c>
      <c r="P473" s="141">
        <v>0</v>
      </c>
    </row>
    <row r="474" spans="1:16" ht="12.75">
      <c r="A474" s="141">
        <v>10</v>
      </c>
      <c r="B474" s="141">
        <v>1999</v>
      </c>
      <c r="C474" s="141" t="s">
        <v>438</v>
      </c>
      <c r="D474" s="141">
        <v>0</v>
      </c>
      <c r="E474" s="141">
        <v>0</v>
      </c>
      <c r="F474" s="141">
        <v>0</v>
      </c>
      <c r="G474" s="141">
        <v>0</v>
      </c>
      <c r="H474" s="141">
        <v>0</v>
      </c>
      <c r="I474" s="141">
        <v>0</v>
      </c>
      <c r="J474" s="141">
        <v>0</v>
      </c>
      <c r="K474" s="141">
        <v>0</v>
      </c>
      <c r="L474" s="141">
        <v>0</v>
      </c>
      <c r="M474" s="141">
        <v>0</v>
      </c>
      <c r="N474" s="141">
        <v>0</v>
      </c>
      <c r="O474" s="141">
        <v>0</v>
      </c>
      <c r="P474" s="141">
        <v>0</v>
      </c>
    </row>
    <row r="475" spans="1:16" ht="12.75">
      <c r="A475" s="141">
        <v>10</v>
      </c>
      <c r="B475" s="141">
        <v>1999</v>
      </c>
      <c r="C475" s="141" t="s">
        <v>439</v>
      </c>
      <c r="D475" s="141">
        <v>0</v>
      </c>
      <c r="E475" s="141">
        <v>0</v>
      </c>
      <c r="F475" s="141">
        <v>0</v>
      </c>
      <c r="G475" s="141">
        <v>0</v>
      </c>
      <c r="H475" s="141">
        <v>0</v>
      </c>
      <c r="I475" s="141">
        <v>0</v>
      </c>
      <c r="J475" s="141">
        <v>0</v>
      </c>
      <c r="K475" s="141">
        <v>0</v>
      </c>
      <c r="L475" s="141">
        <v>0</v>
      </c>
      <c r="M475" s="141">
        <v>0</v>
      </c>
      <c r="N475" s="141">
        <v>0</v>
      </c>
      <c r="O475" s="141">
        <v>0</v>
      </c>
      <c r="P475" s="141">
        <v>0</v>
      </c>
    </row>
    <row r="476" spans="1:16" ht="12.75">
      <c r="A476" s="141">
        <v>10</v>
      </c>
      <c r="B476" s="141">
        <v>1999</v>
      </c>
      <c r="C476" s="141" t="s">
        <v>440</v>
      </c>
      <c r="D476" s="141">
        <v>0</v>
      </c>
      <c r="E476" s="141">
        <v>0</v>
      </c>
      <c r="F476" s="141">
        <v>0</v>
      </c>
      <c r="G476" s="141">
        <v>0</v>
      </c>
      <c r="H476" s="141">
        <v>0</v>
      </c>
      <c r="I476" s="141">
        <v>0</v>
      </c>
      <c r="J476" s="141">
        <v>0</v>
      </c>
      <c r="K476" s="141">
        <v>0</v>
      </c>
      <c r="L476" s="141">
        <v>0</v>
      </c>
      <c r="M476" s="141">
        <v>0</v>
      </c>
      <c r="N476" s="141">
        <v>0</v>
      </c>
      <c r="O476" s="141">
        <v>0</v>
      </c>
      <c r="P476" s="141">
        <v>0</v>
      </c>
    </row>
    <row r="477" spans="1:16" ht="12.75">
      <c r="A477" s="141">
        <v>12</v>
      </c>
      <c r="B477" s="141">
        <v>1999</v>
      </c>
      <c r="C477" s="141" t="s">
        <v>441</v>
      </c>
      <c r="D477" s="141">
        <v>0</v>
      </c>
      <c r="E477" s="141">
        <v>0</v>
      </c>
      <c r="F477" s="141">
        <v>0</v>
      </c>
      <c r="G477" s="141">
        <v>0</v>
      </c>
      <c r="H477" s="141">
        <v>0</v>
      </c>
      <c r="I477" s="141">
        <v>0</v>
      </c>
      <c r="J477" s="141">
        <v>0</v>
      </c>
      <c r="K477" s="141">
        <v>0</v>
      </c>
      <c r="L477" s="141">
        <v>0</v>
      </c>
      <c r="M477" s="141">
        <v>0</v>
      </c>
      <c r="N477" s="141">
        <v>0</v>
      </c>
      <c r="O477" s="141">
        <v>0</v>
      </c>
      <c r="P477" s="141">
        <v>0</v>
      </c>
    </row>
    <row r="478" spans="1:16" ht="12.75">
      <c r="A478" s="141">
        <v>10</v>
      </c>
      <c r="B478" s="141">
        <v>1999</v>
      </c>
      <c r="C478" s="141" t="s">
        <v>442</v>
      </c>
      <c r="D478" s="141">
        <v>0</v>
      </c>
      <c r="E478" s="141">
        <v>0</v>
      </c>
      <c r="F478" s="141">
        <v>0</v>
      </c>
      <c r="G478" s="141">
        <v>0</v>
      </c>
      <c r="H478" s="141">
        <v>0</v>
      </c>
      <c r="I478" s="141">
        <v>0</v>
      </c>
      <c r="J478" s="141">
        <v>0</v>
      </c>
      <c r="K478" s="141">
        <v>0</v>
      </c>
      <c r="L478" s="141">
        <v>0</v>
      </c>
      <c r="M478" s="141">
        <v>0</v>
      </c>
      <c r="N478" s="141">
        <v>0</v>
      </c>
      <c r="O478" s="141">
        <v>0</v>
      </c>
      <c r="P478" s="141">
        <v>0</v>
      </c>
    </row>
    <row r="479" spans="1:16" ht="12.75">
      <c r="A479" s="141">
        <v>10</v>
      </c>
      <c r="B479" s="141">
        <v>1999</v>
      </c>
      <c r="C479" s="141" t="s">
        <v>443</v>
      </c>
      <c r="D479" s="141">
        <v>0</v>
      </c>
      <c r="E479" s="141">
        <v>0</v>
      </c>
      <c r="F479" s="141">
        <v>0</v>
      </c>
      <c r="G479" s="141">
        <v>0</v>
      </c>
      <c r="H479" s="141">
        <v>0</v>
      </c>
      <c r="I479" s="141">
        <v>0</v>
      </c>
      <c r="J479" s="141">
        <v>0</v>
      </c>
      <c r="K479" s="141">
        <v>0</v>
      </c>
      <c r="L479" s="141">
        <v>0</v>
      </c>
      <c r="M479" s="141">
        <v>0</v>
      </c>
      <c r="N479" s="141">
        <v>0</v>
      </c>
      <c r="O479" s="141">
        <v>0</v>
      </c>
      <c r="P479" s="141">
        <v>0</v>
      </c>
    </row>
    <row r="480" spans="1:16" ht="12.75">
      <c r="A480" s="141">
        <v>10</v>
      </c>
      <c r="B480" s="141">
        <v>1999</v>
      </c>
      <c r="C480" s="141" t="s">
        <v>444</v>
      </c>
      <c r="D480" s="141">
        <v>0</v>
      </c>
      <c r="E480" s="141">
        <v>0</v>
      </c>
      <c r="F480" s="141">
        <v>0</v>
      </c>
      <c r="G480" s="141">
        <v>0</v>
      </c>
      <c r="H480" s="141">
        <v>0</v>
      </c>
      <c r="I480" s="141">
        <v>0</v>
      </c>
      <c r="J480" s="141">
        <v>0</v>
      </c>
      <c r="K480" s="141">
        <v>0</v>
      </c>
      <c r="L480" s="141">
        <v>0</v>
      </c>
      <c r="M480" s="141">
        <v>0</v>
      </c>
      <c r="N480" s="141">
        <v>0</v>
      </c>
      <c r="O480" s="141">
        <v>0</v>
      </c>
      <c r="P480" s="141">
        <v>0</v>
      </c>
    </row>
    <row r="481" spans="1:16" ht="12.75">
      <c r="A481" s="141">
        <v>10</v>
      </c>
      <c r="B481" s="141">
        <v>1999</v>
      </c>
      <c r="C481" s="141" t="s">
        <v>445</v>
      </c>
      <c r="D481" s="141">
        <v>0</v>
      </c>
      <c r="E481" s="141">
        <v>0</v>
      </c>
      <c r="F481" s="141">
        <v>0</v>
      </c>
      <c r="G481" s="141">
        <v>0</v>
      </c>
      <c r="H481" s="141">
        <v>0</v>
      </c>
      <c r="I481" s="141">
        <v>0</v>
      </c>
      <c r="J481" s="141">
        <v>0</v>
      </c>
      <c r="K481" s="141">
        <v>0</v>
      </c>
      <c r="L481" s="141">
        <v>0</v>
      </c>
      <c r="M481" s="141">
        <v>0</v>
      </c>
      <c r="N481" s="141">
        <v>0</v>
      </c>
      <c r="O481" s="141">
        <v>0</v>
      </c>
      <c r="P481" s="141">
        <v>0</v>
      </c>
    </row>
    <row r="482" spans="1:16" ht="12.75">
      <c r="A482" s="141">
        <v>10</v>
      </c>
      <c r="B482" s="141">
        <v>1999</v>
      </c>
      <c r="C482" s="141" t="s">
        <v>446</v>
      </c>
      <c r="D482" s="141">
        <v>0</v>
      </c>
      <c r="E482" s="141">
        <v>0</v>
      </c>
      <c r="F482" s="141">
        <v>0</v>
      </c>
      <c r="G482" s="141">
        <v>0</v>
      </c>
      <c r="H482" s="141">
        <v>0</v>
      </c>
      <c r="I482" s="141">
        <v>0</v>
      </c>
      <c r="J482" s="141">
        <v>0</v>
      </c>
      <c r="K482" s="141">
        <v>0</v>
      </c>
      <c r="L482" s="141">
        <v>0</v>
      </c>
      <c r="M482" s="141">
        <v>0</v>
      </c>
      <c r="N482" s="141">
        <v>0</v>
      </c>
      <c r="O482" s="141">
        <v>0</v>
      </c>
      <c r="P482" s="141">
        <v>0</v>
      </c>
    </row>
    <row r="483" spans="1:16" ht="12.75">
      <c r="A483" s="141">
        <v>10</v>
      </c>
      <c r="B483" s="141">
        <v>1999</v>
      </c>
      <c r="C483" s="141" t="s">
        <v>447</v>
      </c>
      <c r="D483" s="141">
        <v>0</v>
      </c>
      <c r="E483" s="141">
        <v>0</v>
      </c>
      <c r="F483" s="141">
        <v>0</v>
      </c>
      <c r="G483" s="141">
        <v>0</v>
      </c>
      <c r="H483" s="141">
        <v>0</v>
      </c>
      <c r="I483" s="141">
        <v>0</v>
      </c>
      <c r="J483" s="141">
        <v>0</v>
      </c>
      <c r="K483" s="141">
        <v>0</v>
      </c>
      <c r="L483" s="141">
        <v>0</v>
      </c>
      <c r="M483" s="141">
        <v>0</v>
      </c>
      <c r="N483" s="141">
        <v>0</v>
      </c>
      <c r="O483" s="141">
        <v>0</v>
      </c>
      <c r="P483" s="141">
        <v>0</v>
      </c>
    </row>
    <row r="484" spans="1:16" ht="12.75">
      <c r="A484" s="141">
        <v>10</v>
      </c>
      <c r="B484" s="141">
        <v>1999</v>
      </c>
      <c r="C484" s="141" t="s">
        <v>448</v>
      </c>
      <c r="D484" s="141">
        <v>0</v>
      </c>
      <c r="E484" s="141">
        <v>0</v>
      </c>
      <c r="F484" s="141">
        <v>0</v>
      </c>
      <c r="G484" s="141">
        <v>0</v>
      </c>
      <c r="H484" s="141">
        <v>0</v>
      </c>
      <c r="I484" s="141">
        <v>0</v>
      </c>
      <c r="J484" s="141">
        <v>0</v>
      </c>
      <c r="K484" s="141">
        <v>0</v>
      </c>
      <c r="L484" s="141">
        <v>0</v>
      </c>
      <c r="M484" s="141">
        <v>0</v>
      </c>
      <c r="N484" s="141">
        <v>0</v>
      </c>
      <c r="O484" s="141">
        <v>0</v>
      </c>
      <c r="P484" s="141">
        <v>0</v>
      </c>
    </row>
    <row r="485" spans="1:16" ht="12.75">
      <c r="A485" s="141">
        <v>10</v>
      </c>
      <c r="B485" s="141">
        <v>1999</v>
      </c>
      <c r="C485" s="141" t="s">
        <v>449</v>
      </c>
      <c r="D485" s="141">
        <v>0</v>
      </c>
      <c r="E485" s="141">
        <v>0</v>
      </c>
      <c r="F485" s="141">
        <v>0</v>
      </c>
      <c r="G485" s="141">
        <v>0</v>
      </c>
      <c r="H485" s="141">
        <v>0</v>
      </c>
      <c r="I485" s="141">
        <v>0</v>
      </c>
      <c r="J485" s="141">
        <v>0</v>
      </c>
      <c r="K485" s="141">
        <v>0</v>
      </c>
      <c r="L485" s="141">
        <v>0</v>
      </c>
      <c r="M485" s="141">
        <v>0</v>
      </c>
      <c r="N485" s="141">
        <v>0</v>
      </c>
      <c r="O485" s="141">
        <v>0</v>
      </c>
      <c r="P485" s="141">
        <v>0</v>
      </c>
    </row>
    <row r="486" spans="1:16" ht="12.75">
      <c r="A486" s="141">
        <v>10</v>
      </c>
      <c r="B486" s="141">
        <v>1999</v>
      </c>
      <c r="C486" s="141" t="s">
        <v>450</v>
      </c>
      <c r="D486" s="141">
        <v>0</v>
      </c>
      <c r="E486" s="141">
        <v>0</v>
      </c>
      <c r="F486" s="141">
        <v>0</v>
      </c>
      <c r="G486" s="141">
        <v>0</v>
      </c>
      <c r="H486" s="141">
        <v>0</v>
      </c>
      <c r="I486" s="141">
        <v>0</v>
      </c>
      <c r="J486" s="141">
        <v>0</v>
      </c>
      <c r="K486" s="141">
        <v>0</v>
      </c>
      <c r="L486" s="141">
        <v>0</v>
      </c>
      <c r="M486" s="141">
        <v>0</v>
      </c>
      <c r="N486" s="141">
        <v>0</v>
      </c>
      <c r="O486" s="141">
        <v>0</v>
      </c>
      <c r="P486" s="141">
        <v>0</v>
      </c>
    </row>
    <row r="487" spans="1:16" ht="12.75">
      <c r="A487" s="141">
        <v>10</v>
      </c>
      <c r="B487" s="141">
        <v>1999</v>
      </c>
      <c r="C487" s="141" t="s">
        <v>361</v>
      </c>
      <c r="D487" s="141">
        <v>0</v>
      </c>
      <c r="E487" s="141">
        <v>0</v>
      </c>
      <c r="F487" s="141">
        <v>0</v>
      </c>
      <c r="G487" s="141">
        <v>0</v>
      </c>
      <c r="H487" s="141">
        <v>0</v>
      </c>
      <c r="I487" s="141">
        <v>0</v>
      </c>
      <c r="J487" s="141">
        <v>0</v>
      </c>
      <c r="K487" s="141">
        <v>0</v>
      </c>
      <c r="L487" s="141">
        <v>0</v>
      </c>
      <c r="M487" s="141">
        <v>0</v>
      </c>
      <c r="N487" s="141">
        <v>0</v>
      </c>
      <c r="O487" s="141">
        <v>0</v>
      </c>
      <c r="P487" s="141">
        <v>0</v>
      </c>
    </row>
    <row r="488" spans="1:16" ht="12.75">
      <c r="A488" s="141">
        <v>10</v>
      </c>
      <c r="B488" s="141">
        <v>1999</v>
      </c>
      <c r="C488" s="141" t="s">
        <v>362</v>
      </c>
      <c r="D488" s="141">
        <v>0</v>
      </c>
      <c r="E488" s="141">
        <v>0</v>
      </c>
      <c r="F488" s="141">
        <v>0</v>
      </c>
      <c r="G488" s="141">
        <v>0</v>
      </c>
      <c r="H488" s="141">
        <v>0</v>
      </c>
      <c r="I488" s="141">
        <v>0</v>
      </c>
      <c r="J488" s="141">
        <v>0</v>
      </c>
      <c r="K488" s="141">
        <v>0</v>
      </c>
      <c r="L488" s="141">
        <v>0</v>
      </c>
      <c r="M488" s="141">
        <v>0</v>
      </c>
      <c r="N488" s="141">
        <v>0</v>
      </c>
      <c r="O488" s="141">
        <v>0</v>
      </c>
      <c r="P488" s="141">
        <v>0</v>
      </c>
    </row>
    <row r="489" spans="1:16" ht="12.75">
      <c r="A489" s="141">
        <v>10</v>
      </c>
      <c r="B489" s="141">
        <v>1999</v>
      </c>
      <c r="C489" s="141" t="s">
        <v>363</v>
      </c>
      <c r="D489" s="141">
        <v>0</v>
      </c>
      <c r="E489" s="141">
        <v>0</v>
      </c>
      <c r="F489" s="141">
        <v>0</v>
      </c>
      <c r="G489" s="141">
        <v>0</v>
      </c>
      <c r="H489" s="141">
        <v>0</v>
      </c>
      <c r="I489" s="141">
        <v>0</v>
      </c>
      <c r="J489" s="141">
        <v>0</v>
      </c>
      <c r="K489" s="141">
        <v>0</v>
      </c>
      <c r="L489" s="141">
        <v>0</v>
      </c>
      <c r="M489" s="141">
        <v>0</v>
      </c>
      <c r="N489" s="141">
        <v>0</v>
      </c>
      <c r="O489" s="141">
        <v>0</v>
      </c>
      <c r="P489" s="141">
        <v>0</v>
      </c>
    </row>
    <row r="490" spans="1:16" ht="12.75">
      <c r="A490" s="141">
        <v>10</v>
      </c>
      <c r="B490" s="141">
        <v>1999</v>
      </c>
      <c r="C490" s="141" t="s">
        <v>364</v>
      </c>
      <c r="D490" s="141">
        <v>0</v>
      </c>
      <c r="E490" s="141">
        <v>0</v>
      </c>
      <c r="F490" s="141">
        <v>0</v>
      </c>
      <c r="G490" s="141">
        <v>0</v>
      </c>
      <c r="H490" s="141">
        <v>0</v>
      </c>
      <c r="I490" s="141">
        <v>0</v>
      </c>
      <c r="J490" s="141">
        <v>0</v>
      </c>
      <c r="K490" s="141">
        <v>0</v>
      </c>
      <c r="L490" s="141">
        <v>0</v>
      </c>
      <c r="M490" s="141">
        <v>0</v>
      </c>
      <c r="N490" s="141">
        <v>0</v>
      </c>
      <c r="O490" s="141">
        <v>0</v>
      </c>
      <c r="P490" s="141">
        <v>0</v>
      </c>
    </row>
    <row r="491" spans="1:16" ht="12.75">
      <c r="A491" s="141">
        <v>10</v>
      </c>
      <c r="B491" s="141">
        <v>1999</v>
      </c>
      <c r="C491" s="141" t="s">
        <v>365</v>
      </c>
      <c r="D491" s="141">
        <v>0</v>
      </c>
      <c r="E491" s="141">
        <v>0</v>
      </c>
      <c r="F491" s="141">
        <v>0</v>
      </c>
      <c r="G491" s="141">
        <v>0</v>
      </c>
      <c r="H491" s="141">
        <v>0</v>
      </c>
      <c r="I491" s="141">
        <v>0</v>
      </c>
      <c r="J491" s="141">
        <v>0</v>
      </c>
      <c r="K491" s="141">
        <v>0</v>
      </c>
      <c r="L491" s="141">
        <v>0</v>
      </c>
      <c r="M491" s="141">
        <v>0</v>
      </c>
      <c r="N491" s="141">
        <v>0</v>
      </c>
      <c r="O491" s="141">
        <v>0</v>
      </c>
      <c r="P491" s="141">
        <v>0</v>
      </c>
    </row>
    <row r="492" spans="1:16" ht="12.75">
      <c r="A492" s="141">
        <v>10</v>
      </c>
      <c r="B492" s="141">
        <v>1999</v>
      </c>
      <c r="C492" s="141" t="s">
        <v>366</v>
      </c>
      <c r="D492" s="141">
        <v>0</v>
      </c>
      <c r="E492" s="141">
        <v>0</v>
      </c>
      <c r="F492" s="141">
        <v>0</v>
      </c>
      <c r="G492" s="141">
        <v>0</v>
      </c>
      <c r="H492" s="141">
        <v>0</v>
      </c>
      <c r="I492" s="141">
        <v>0</v>
      </c>
      <c r="J492" s="141">
        <v>0</v>
      </c>
      <c r="K492" s="141">
        <v>0</v>
      </c>
      <c r="L492" s="141">
        <v>0</v>
      </c>
      <c r="M492" s="141">
        <v>0</v>
      </c>
      <c r="N492" s="141">
        <v>0</v>
      </c>
      <c r="O492" s="141">
        <v>0</v>
      </c>
      <c r="P492" s="141">
        <v>0</v>
      </c>
    </row>
    <row r="493" spans="1:16" ht="12.75">
      <c r="A493" s="141">
        <v>10</v>
      </c>
      <c r="B493" s="141">
        <v>1999</v>
      </c>
      <c r="C493" s="141" t="s">
        <v>367</v>
      </c>
      <c r="D493" s="141">
        <v>0</v>
      </c>
      <c r="E493" s="141">
        <v>0</v>
      </c>
      <c r="F493" s="141">
        <v>0</v>
      </c>
      <c r="G493" s="141">
        <v>0</v>
      </c>
      <c r="H493" s="141">
        <v>0</v>
      </c>
      <c r="I493" s="141">
        <v>0</v>
      </c>
      <c r="J493" s="141">
        <v>0</v>
      </c>
      <c r="K493" s="141">
        <v>0</v>
      </c>
      <c r="L493" s="141">
        <v>0</v>
      </c>
      <c r="M493" s="141">
        <v>0</v>
      </c>
      <c r="N493" s="141">
        <v>0</v>
      </c>
      <c r="O493" s="141">
        <v>0</v>
      </c>
      <c r="P493" s="141">
        <v>0</v>
      </c>
    </row>
    <row r="494" spans="1:16" ht="12.75">
      <c r="A494" s="141">
        <v>10</v>
      </c>
      <c r="B494" s="141">
        <v>1999</v>
      </c>
      <c r="C494" s="141" t="s">
        <v>368</v>
      </c>
      <c r="D494" s="141">
        <v>0</v>
      </c>
      <c r="E494" s="141">
        <v>0</v>
      </c>
      <c r="F494" s="141">
        <v>0</v>
      </c>
      <c r="G494" s="141">
        <v>0</v>
      </c>
      <c r="H494" s="141">
        <v>0</v>
      </c>
      <c r="I494" s="141">
        <v>0</v>
      </c>
      <c r="J494" s="141">
        <v>0</v>
      </c>
      <c r="K494" s="141">
        <v>0</v>
      </c>
      <c r="L494" s="141">
        <v>0</v>
      </c>
      <c r="M494" s="141">
        <v>0</v>
      </c>
      <c r="N494" s="141">
        <v>0</v>
      </c>
      <c r="O494" s="141">
        <v>0</v>
      </c>
      <c r="P494" s="141">
        <v>0</v>
      </c>
    </row>
    <row r="495" spans="1:16" ht="12.75">
      <c r="A495" s="141">
        <v>10</v>
      </c>
      <c r="B495" s="141">
        <v>1999</v>
      </c>
      <c r="C495" s="141" t="s">
        <v>369</v>
      </c>
      <c r="D495" s="141">
        <v>0</v>
      </c>
      <c r="E495" s="141">
        <v>0</v>
      </c>
      <c r="F495" s="141">
        <v>0</v>
      </c>
      <c r="G495" s="141">
        <v>0</v>
      </c>
      <c r="H495" s="141">
        <v>0</v>
      </c>
      <c r="I495" s="141">
        <v>0</v>
      </c>
      <c r="J495" s="141">
        <v>0</v>
      </c>
      <c r="K495" s="141">
        <v>0</v>
      </c>
      <c r="L495" s="141">
        <v>0</v>
      </c>
      <c r="M495" s="141">
        <v>0</v>
      </c>
      <c r="N495" s="141">
        <v>0</v>
      </c>
      <c r="O495" s="141">
        <v>0</v>
      </c>
      <c r="P495" s="141">
        <v>0</v>
      </c>
    </row>
    <row r="496" spans="1:16" ht="12.75">
      <c r="A496" s="141">
        <v>10</v>
      </c>
      <c r="B496" s="141">
        <v>1999</v>
      </c>
      <c r="C496" s="141" t="s">
        <v>370</v>
      </c>
      <c r="D496" s="141">
        <v>0</v>
      </c>
      <c r="E496" s="141">
        <v>0</v>
      </c>
      <c r="F496" s="141">
        <v>0</v>
      </c>
      <c r="G496" s="141">
        <v>0</v>
      </c>
      <c r="H496" s="141">
        <v>0</v>
      </c>
      <c r="I496" s="141">
        <v>0</v>
      </c>
      <c r="J496" s="141">
        <v>0</v>
      </c>
      <c r="K496" s="141">
        <v>0</v>
      </c>
      <c r="L496" s="141">
        <v>0</v>
      </c>
      <c r="M496" s="141">
        <v>0</v>
      </c>
      <c r="N496" s="141">
        <v>0</v>
      </c>
      <c r="O496" s="141">
        <v>0</v>
      </c>
      <c r="P496" s="141">
        <v>0</v>
      </c>
    </row>
    <row r="497" spans="1:16" ht="12.75">
      <c r="A497" s="141">
        <v>10</v>
      </c>
      <c r="B497" s="141">
        <v>1999</v>
      </c>
      <c r="C497" s="141" t="s">
        <v>371</v>
      </c>
      <c r="D497" s="141">
        <v>0</v>
      </c>
      <c r="E497" s="141">
        <v>0</v>
      </c>
      <c r="F497" s="141">
        <v>0</v>
      </c>
      <c r="G497" s="141">
        <v>0</v>
      </c>
      <c r="H497" s="141">
        <v>0</v>
      </c>
      <c r="I497" s="141">
        <v>0</v>
      </c>
      <c r="J497" s="141">
        <v>0</v>
      </c>
      <c r="K497" s="141">
        <v>0</v>
      </c>
      <c r="L497" s="141">
        <v>0</v>
      </c>
      <c r="M497" s="141">
        <v>0</v>
      </c>
      <c r="N497" s="141">
        <v>0</v>
      </c>
      <c r="O497" s="141">
        <v>0</v>
      </c>
      <c r="P497" s="141">
        <v>0</v>
      </c>
    </row>
    <row r="498" spans="1:16" ht="12.75">
      <c r="A498" s="141">
        <v>10</v>
      </c>
      <c r="B498" s="141">
        <v>1999</v>
      </c>
      <c r="C498" s="141" t="s">
        <v>372</v>
      </c>
      <c r="D498" s="141">
        <v>0</v>
      </c>
      <c r="E498" s="141">
        <v>0</v>
      </c>
      <c r="F498" s="141">
        <v>0</v>
      </c>
      <c r="G498" s="141">
        <v>0</v>
      </c>
      <c r="H498" s="141">
        <v>0</v>
      </c>
      <c r="I498" s="141">
        <v>0</v>
      </c>
      <c r="J498" s="141">
        <v>0</v>
      </c>
      <c r="K498" s="141">
        <v>0</v>
      </c>
      <c r="L498" s="141">
        <v>0</v>
      </c>
      <c r="M498" s="141">
        <v>0</v>
      </c>
      <c r="N498" s="141">
        <v>0</v>
      </c>
      <c r="O498" s="141">
        <v>0</v>
      </c>
      <c r="P498" s="141">
        <v>0</v>
      </c>
    </row>
    <row r="499" spans="1:16" ht="12.75">
      <c r="A499" s="141">
        <v>10</v>
      </c>
      <c r="B499" s="141">
        <v>1999</v>
      </c>
      <c r="C499" s="141" t="s">
        <v>373</v>
      </c>
      <c r="D499" s="141">
        <v>0</v>
      </c>
      <c r="E499" s="141">
        <v>0</v>
      </c>
      <c r="F499" s="141">
        <v>0</v>
      </c>
      <c r="G499" s="141">
        <v>0</v>
      </c>
      <c r="H499" s="141">
        <v>0</v>
      </c>
      <c r="I499" s="141">
        <v>0</v>
      </c>
      <c r="J499" s="141">
        <v>0</v>
      </c>
      <c r="K499" s="141">
        <v>0</v>
      </c>
      <c r="L499" s="141">
        <v>0</v>
      </c>
      <c r="M499" s="141">
        <v>0</v>
      </c>
      <c r="N499" s="141">
        <v>0</v>
      </c>
      <c r="O499" s="141">
        <v>0</v>
      </c>
      <c r="P499" s="141">
        <v>0</v>
      </c>
    </row>
    <row r="500" spans="1:16" ht="12.75">
      <c r="A500" s="141">
        <v>10</v>
      </c>
      <c r="B500" s="141">
        <v>1999</v>
      </c>
      <c r="C500" s="141" t="s">
        <v>374</v>
      </c>
      <c r="D500" s="141">
        <v>0</v>
      </c>
      <c r="E500" s="141">
        <v>0</v>
      </c>
      <c r="F500" s="141">
        <v>0</v>
      </c>
      <c r="G500" s="141">
        <v>0</v>
      </c>
      <c r="H500" s="141">
        <v>0</v>
      </c>
      <c r="I500" s="141">
        <v>0</v>
      </c>
      <c r="J500" s="141">
        <v>0</v>
      </c>
      <c r="K500" s="141">
        <v>0</v>
      </c>
      <c r="L500" s="141">
        <v>0</v>
      </c>
      <c r="M500" s="141">
        <v>0</v>
      </c>
      <c r="N500" s="141">
        <v>0</v>
      </c>
      <c r="O500" s="141">
        <v>0</v>
      </c>
      <c r="P500" s="141">
        <v>0</v>
      </c>
    </row>
    <row r="501" spans="1:16" ht="12.75">
      <c r="A501" s="141">
        <v>10</v>
      </c>
      <c r="B501" s="141">
        <v>1999</v>
      </c>
      <c r="C501" s="141" t="s">
        <v>375</v>
      </c>
      <c r="D501" s="141">
        <v>0</v>
      </c>
      <c r="E501" s="141">
        <v>0</v>
      </c>
      <c r="F501" s="141">
        <v>0</v>
      </c>
      <c r="G501" s="141">
        <v>0</v>
      </c>
      <c r="H501" s="141">
        <v>0</v>
      </c>
      <c r="I501" s="141">
        <v>0</v>
      </c>
      <c r="J501" s="141">
        <v>0</v>
      </c>
      <c r="K501" s="141">
        <v>0</v>
      </c>
      <c r="L501" s="141">
        <v>0</v>
      </c>
      <c r="M501" s="141">
        <v>0</v>
      </c>
      <c r="N501" s="141">
        <v>0</v>
      </c>
      <c r="O501" s="141">
        <v>0</v>
      </c>
      <c r="P501" s="141">
        <v>0</v>
      </c>
    </row>
    <row r="502" spans="1:16" ht="12.75">
      <c r="A502" s="141">
        <v>10</v>
      </c>
      <c r="B502" s="141">
        <v>1999</v>
      </c>
      <c r="C502" s="141" t="s">
        <v>376</v>
      </c>
      <c r="D502" s="141">
        <v>0</v>
      </c>
      <c r="E502" s="141">
        <v>0</v>
      </c>
      <c r="F502" s="141">
        <v>0</v>
      </c>
      <c r="G502" s="141">
        <v>0</v>
      </c>
      <c r="H502" s="141">
        <v>0</v>
      </c>
      <c r="I502" s="141">
        <v>0</v>
      </c>
      <c r="J502" s="141">
        <v>0</v>
      </c>
      <c r="K502" s="141">
        <v>0</v>
      </c>
      <c r="L502" s="141">
        <v>0</v>
      </c>
      <c r="M502" s="141">
        <v>0</v>
      </c>
      <c r="N502" s="141">
        <v>0</v>
      </c>
      <c r="O502" s="141">
        <v>0</v>
      </c>
      <c r="P502" s="141">
        <v>0</v>
      </c>
    </row>
    <row r="503" spans="1:16" ht="12.75">
      <c r="A503" s="141">
        <v>10</v>
      </c>
      <c r="B503" s="141">
        <v>1999</v>
      </c>
      <c r="C503" s="141" t="s">
        <v>377</v>
      </c>
      <c r="D503" s="141">
        <v>0</v>
      </c>
      <c r="E503" s="141">
        <v>0</v>
      </c>
      <c r="F503" s="141">
        <v>0</v>
      </c>
      <c r="G503" s="141">
        <v>0</v>
      </c>
      <c r="H503" s="141">
        <v>0</v>
      </c>
      <c r="I503" s="141">
        <v>0</v>
      </c>
      <c r="J503" s="141">
        <v>0</v>
      </c>
      <c r="K503" s="141">
        <v>0</v>
      </c>
      <c r="L503" s="141">
        <v>0</v>
      </c>
      <c r="M503" s="141">
        <v>0</v>
      </c>
      <c r="N503" s="141">
        <v>0</v>
      </c>
      <c r="O503" s="141">
        <v>0</v>
      </c>
      <c r="P503" s="141">
        <v>0</v>
      </c>
    </row>
    <row r="504" spans="1:16" ht="12.75">
      <c r="A504" s="141">
        <v>12</v>
      </c>
      <c r="B504" s="141">
        <v>1999</v>
      </c>
      <c r="C504" s="141" t="s">
        <v>378</v>
      </c>
      <c r="D504" s="141">
        <v>0</v>
      </c>
      <c r="E504" s="141">
        <v>0</v>
      </c>
      <c r="F504" s="141">
        <v>0</v>
      </c>
      <c r="G504" s="141">
        <v>0</v>
      </c>
      <c r="H504" s="141">
        <v>0</v>
      </c>
      <c r="I504" s="141">
        <v>0</v>
      </c>
      <c r="J504" s="141">
        <v>0</v>
      </c>
      <c r="K504" s="141">
        <v>0</v>
      </c>
      <c r="L504" s="141">
        <v>0</v>
      </c>
      <c r="M504" s="141">
        <v>0</v>
      </c>
      <c r="N504" s="141">
        <v>0</v>
      </c>
      <c r="O504" s="141">
        <v>0</v>
      </c>
      <c r="P504" s="141">
        <v>0</v>
      </c>
    </row>
    <row r="505" spans="1:16" ht="12.75">
      <c r="A505" s="141">
        <v>10</v>
      </c>
      <c r="B505" s="141">
        <v>1999</v>
      </c>
      <c r="C505" s="141" t="s">
        <v>379</v>
      </c>
      <c r="D505" s="141">
        <v>0</v>
      </c>
      <c r="E505" s="141">
        <v>0</v>
      </c>
      <c r="F505" s="141">
        <v>0</v>
      </c>
      <c r="G505" s="141">
        <v>0</v>
      </c>
      <c r="H505" s="141">
        <v>0</v>
      </c>
      <c r="I505" s="141">
        <v>0</v>
      </c>
      <c r="J505" s="141">
        <v>0</v>
      </c>
      <c r="K505" s="141">
        <v>0</v>
      </c>
      <c r="L505" s="141">
        <v>0</v>
      </c>
      <c r="M505" s="141">
        <v>0</v>
      </c>
      <c r="N505" s="141">
        <v>0</v>
      </c>
      <c r="O505" s="141">
        <v>0</v>
      </c>
      <c r="P505" s="141">
        <v>0</v>
      </c>
    </row>
    <row r="506" spans="1:16" ht="12.75">
      <c r="A506" s="141">
        <v>10</v>
      </c>
      <c r="B506" s="141">
        <v>1999</v>
      </c>
      <c r="C506" s="141" t="s">
        <v>380</v>
      </c>
      <c r="D506" s="141">
        <v>0</v>
      </c>
      <c r="E506" s="141">
        <v>0</v>
      </c>
      <c r="F506" s="141">
        <v>0</v>
      </c>
      <c r="G506" s="141">
        <v>0</v>
      </c>
      <c r="H506" s="141">
        <v>0</v>
      </c>
      <c r="I506" s="141">
        <v>0</v>
      </c>
      <c r="J506" s="141">
        <v>0</v>
      </c>
      <c r="K506" s="141">
        <v>0</v>
      </c>
      <c r="L506" s="141">
        <v>0</v>
      </c>
      <c r="M506" s="141">
        <v>0</v>
      </c>
      <c r="N506" s="141">
        <v>0</v>
      </c>
      <c r="O506" s="141">
        <v>0</v>
      </c>
      <c r="P506" s="141">
        <v>0</v>
      </c>
    </row>
    <row r="507" spans="1:16" ht="12.75">
      <c r="A507" s="141">
        <v>10</v>
      </c>
      <c r="B507" s="141">
        <v>1999</v>
      </c>
      <c r="C507" s="141" t="s">
        <v>381</v>
      </c>
      <c r="D507" s="141">
        <v>0</v>
      </c>
      <c r="E507" s="141">
        <v>0</v>
      </c>
      <c r="F507" s="141">
        <v>0</v>
      </c>
      <c r="G507" s="141">
        <v>0</v>
      </c>
      <c r="H507" s="141">
        <v>0</v>
      </c>
      <c r="I507" s="141">
        <v>0</v>
      </c>
      <c r="J507" s="141">
        <v>0</v>
      </c>
      <c r="K507" s="141">
        <v>0</v>
      </c>
      <c r="L507" s="141">
        <v>0</v>
      </c>
      <c r="M507" s="141">
        <v>0</v>
      </c>
      <c r="N507" s="141">
        <v>0</v>
      </c>
      <c r="O507" s="141">
        <v>0</v>
      </c>
      <c r="P507" s="141">
        <v>0</v>
      </c>
    </row>
    <row r="508" spans="1:16" ht="12.75">
      <c r="A508" s="141">
        <v>10</v>
      </c>
      <c r="B508" s="141">
        <v>1999</v>
      </c>
      <c r="C508" s="141" t="s">
        <v>382</v>
      </c>
      <c r="D508" s="141">
        <v>0</v>
      </c>
      <c r="E508" s="141">
        <v>0</v>
      </c>
      <c r="F508" s="141">
        <v>0</v>
      </c>
      <c r="G508" s="141">
        <v>0</v>
      </c>
      <c r="H508" s="141">
        <v>0</v>
      </c>
      <c r="I508" s="141">
        <v>0</v>
      </c>
      <c r="J508" s="141">
        <v>0</v>
      </c>
      <c r="K508" s="141">
        <v>0</v>
      </c>
      <c r="L508" s="141">
        <v>0</v>
      </c>
      <c r="M508" s="141">
        <v>0</v>
      </c>
      <c r="N508" s="141">
        <v>0</v>
      </c>
      <c r="O508" s="141">
        <v>0</v>
      </c>
      <c r="P508" s="141">
        <v>0</v>
      </c>
    </row>
    <row r="509" spans="1:16" ht="12.75">
      <c r="A509" s="141">
        <v>12</v>
      </c>
      <c r="B509" s="141">
        <v>1999</v>
      </c>
      <c r="C509" s="141" t="s">
        <v>383</v>
      </c>
      <c r="D509" s="141">
        <v>0</v>
      </c>
      <c r="E509" s="141">
        <v>0</v>
      </c>
      <c r="F509" s="141">
        <v>0</v>
      </c>
      <c r="G509" s="141">
        <v>0</v>
      </c>
      <c r="H509" s="141">
        <v>0</v>
      </c>
      <c r="I509" s="141">
        <v>0</v>
      </c>
      <c r="J509" s="141">
        <v>0</v>
      </c>
      <c r="K509" s="141">
        <v>0</v>
      </c>
      <c r="L509" s="141">
        <v>0</v>
      </c>
      <c r="M509" s="141">
        <v>0</v>
      </c>
      <c r="N509" s="141">
        <v>0</v>
      </c>
      <c r="O509" s="141">
        <v>0</v>
      </c>
      <c r="P509" s="141">
        <v>0</v>
      </c>
    </row>
    <row r="510" spans="1:16" ht="12.75">
      <c r="A510" s="141">
        <v>11</v>
      </c>
      <c r="B510" s="141">
        <v>1999</v>
      </c>
      <c r="C510" s="141" t="s">
        <v>429</v>
      </c>
      <c r="D510" s="141">
        <v>0</v>
      </c>
      <c r="E510" s="141">
        <v>0</v>
      </c>
      <c r="F510" s="141">
        <v>0</v>
      </c>
      <c r="G510" s="141">
        <v>0</v>
      </c>
      <c r="H510" s="141">
        <v>0</v>
      </c>
      <c r="I510" s="141">
        <v>0</v>
      </c>
      <c r="J510" s="141">
        <v>0</v>
      </c>
      <c r="K510" s="141">
        <v>0</v>
      </c>
      <c r="L510" s="141">
        <v>0</v>
      </c>
      <c r="M510" s="141">
        <v>0</v>
      </c>
      <c r="N510" s="141">
        <v>0</v>
      </c>
      <c r="O510" s="141">
        <v>0</v>
      </c>
      <c r="P510" s="141">
        <v>0</v>
      </c>
    </row>
    <row r="511" spans="1:16" ht="12.75">
      <c r="A511" s="141">
        <v>10</v>
      </c>
      <c r="B511" s="141">
        <v>1999</v>
      </c>
      <c r="C511" s="141" t="s">
        <v>430</v>
      </c>
      <c r="D511" s="141">
        <v>0</v>
      </c>
      <c r="E511" s="141">
        <v>0</v>
      </c>
      <c r="F511" s="141">
        <v>0</v>
      </c>
      <c r="G511" s="141">
        <v>0</v>
      </c>
      <c r="H511" s="141">
        <v>0</v>
      </c>
      <c r="I511" s="141">
        <v>0</v>
      </c>
      <c r="J511" s="141">
        <v>0</v>
      </c>
      <c r="K511" s="141">
        <v>0</v>
      </c>
      <c r="L511" s="141">
        <v>0</v>
      </c>
      <c r="M511" s="141">
        <v>0</v>
      </c>
      <c r="N511" s="141">
        <v>0</v>
      </c>
      <c r="O511" s="141">
        <v>0</v>
      </c>
      <c r="P511" s="141">
        <v>0</v>
      </c>
    </row>
    <row r="512" spans="1:16" ht="12.75">
      <c r="A512" s="141">
        <v>10</v>
      </c>
      <c r="B512" s="141">
        <v>1999</v>
      </c>
      <c r="C512" s="141" t="s">
        <v>433</v>
      </c>
      <c r="D512" s="141">
        <v>0</v>
      </c>
      <c r="E512" s="141">
        <v>0</v>
      </c>
      <c r="F512" s="141">
        <v>0</v>
      </c>
      <c r="G512" s="141">
        <v>0</v>
      </c>
      <c r="H512" s="141">
        <v>0</v>
      </c>
      <c r="I512" s="141">
        <v>0</v>
      </c>
      <c r="J512" s="141">
        <v>0</v>
      </c>
      <c r="K512" s="141">
        <v>0</v>
      </c>
      <c r="L512" s="141">
        <v>0</v>
      </c>
      <c r="M512" s="141">
        <v>0</v>
      </c>
      <c r="N512" s="141">
        <v>0</v>
      </c>
      <c r="O512" s="141">
        <v>0</v>
      </c>
      <c r="P512" s="141">
        <v>0</v>
      </c>
    </row>
    <row r="513" spans="1:16" ht="12.75">
      <c r="A513" s="141">
        <v>10</v>
      </c>
      <c r="B513" s="141">
        <v>1999</v>
      </c>
      <c r="C513" s="141" t="s">
        <v>434</v>
      </c>
      <c r="D513" s="141">
        <v>0</v>
      </c>
      <c r="E513" s="141">
        <v>0</v>
      </c>
      <c r="F513" s="141">
        <v>0</v>
      </c>
      <c r="G513" s="141">
        <v>0</v>
      </c>
      <c r="H513" s="141">
        <v>0</v>
      </c>
      <c r="I513" s="141">
        <v>0</v>
      </c>
      <c r="J513" s="141">
        <v>0</v>
      </c>
      <c r="K513" s="141">
        <v>0</v>
      </c>
      <c r="L513" s="141">
        <v>0</v>
      </c>
      <c r="M513" s="141">
        <v>0</v>
      </c>
      <c r="N513" s="141">
        <v>0</v>
      </c>
      <c r="O513" s="141">
        <v>0</v>
      </c>
      <c r="P513" s="141">
        <v>0</v>
      </c>
    </row>
    <row r="514" spans="1:16" ht="12.75">
      <c r="A514" s="141">
        <v>10</v>
      </c>
      <c r="B514" s="141">
        <v>1999</v>
      </c>
      <c r="C514" s="141" t="s">
        <v>435</v>
      </c>
      <c r="D514" s="141">
        <v>0</v>
      </c>
      <c r="E514" s="141">
        <v>0</v>
      </c>
      <c r="F514" s="141">
        <v>0</v>
      </c>
      <c r="G514" s="141">
        <v>0</v>
      </c>
      <c r="H514" s="141">
        <v>0</v>
      </c>
      <c r="I514" s="141">
        <v>0</v>
      </c>
      <c r="J514" s="141">
        <v>0</v>
      </c>
      <c r="K514" s="141">
        <v>0</v>
      </c>
      <c r="L514" s="141">
        <v>0</v>
      </c>
      <c r="M514" s="141">
        <v>0</v>
      </c>
      <c r="N514" s="141">
        <v>0</v>
      </c>
      <c r="O514" s="141">
        <v>0</v>
      </c>
      <c r="P514" s="141">
        <v>0</v>
      </c>
    </row>
    <row r="515" spans="1:16" ht="12.75">
      <c r="A515" s="141">
        <v>10</v>
      </c>
      <c r="B515" s="141">
        <v>1999</v>
      </c>
      <c r="C515" s="141" t="s">
        <v>436</v>
      </c>
      <c r="D515" s="141">
        <v>0</v>
      </c>
      <c r="E515" s="141">
        <v>0</v>
      </c>
      <c r="F515" s="141">
        <v>0</v>
      </c>
      <c r="G515" s="141">
        <v>0</v>
      </c>
      <c r="H515" s="141">
        <v>0</v>
      </c>
      <c r="I515" s="141">
        <v>0</v>
      </c>
      <c r="J515" s="141">
        <v>0</v>
      </c>
      <c r="K515" s="141">
        <v>0</v>
      </c>
      <c r="L515" s="141">
        <v>0</v>
      </c>
      <c r="M515" s="141">
        <v>0</v>
      </c>
      <c r="N515" s="141">
        <v>0</v>
      </c>
      <c r="O515" s="141">
        <v>0</v>
      </c>
      <c r="P515" s="141">
        <v>0</v>
      </c>
    </row>
    <row r="516" spans="1:16" ht="12.75">
      <c r="A516" s="141">
        <v>10</v>
      </c>
      <c r="B516" s="141">
        <v>1999</v>
      </c>
      <c r="C516" s="141" t="s">
        <v>437</v>
      </c>
      <c r="D516" s="141">
        <v>0</v>
      </c>
      <c r="E516" s="141">
        <v>0</v>
      </c>
      <c r="F516" s="141">
        <v>0</v>
      </c>
      <c r="G516" s="141">
        <v>0</v>
      </c>
      <c r="H516" s="141">
        <v>0</v>
      </c>
      <c r="I516" s="141">
        <v>0</v>
      </c>
      <c r="J516" s="141">
        <v>0</v>
      </c>
      <c r="K516" s="141">
        <v>0</v>
      </c>
      <c r="L516" s="141">
        <v>0</v>
      </c>
      <c r="M516" s="141">
        <v>0</v>
      </c>
      <c r="N516" s="141">
        <v>0</v>
      </c>
      <c r="O516" s="141">
        <v>0</v>
      </c>
      <c r="P516" s="141">
        <v>0</v>
      </c>
    </row>
    <row r="517" spans="1:16" ht="12.75">
      <c r="A517" s="141">
        <v>10</v>
      </c>
      <c r="B517" s="141">
        <v>1999</v>
      </c>
      <c r="C517" s="141" t="s">
        <v>544</v>
      </c>
      <c r="D517" s="141">
        <v>0</v>
      </c>
      <c r="E517" s="141">
        <v>0</v>
      </c>
      <c r="F517" s="141">
        <v>0</v>
      </c>
      <c r="G517" s="141">
        <v>0</v>
      </c>
      <c r="H517" s="141">
        <v>0</v>
      </c>
      <c r="I517" s="141">
        <v>0</v>
      </c>
      <c r="J517" s="141">
        <v>0</v>
      </c>
      <c r="K517" s="141">
        <v>0</v>
      </c>
      <c r="L517" s="141">
        <v>0</v>
      </c>
      <c r="M517" s="141">
        <v>0</v>
      </c>
      <c r="N517" s="141">
        <v>0</v>
      </c>
      <c r="O517" s="141">
        <v>0</v>
      </c>
      <c r="P517" s="141">
        <v>0</v>
      </c>
    </row>
    <row r="518" spans="1:16" ht="12.75">
      <c r="A518" s="141">
        <v>10</v>
      </c>
      <c r="B518" s="141">
        <v>1999</v>
      </c>
      <c r="C518" s="141" t="s">
        <v>438</v>
      </c>
      <c r="D518" s="141">
        <v>0</v>
      </c>
      <c r="E518" s="141">
        <v>0</v>
      </c>
      <c r="F518" s="141">
        <v>0</v>
      </c>
      <c r="G518" s="141">
        <v>0</v>
      </c>
      <c r="H518" s="141">
        <v>0</v>
      </c>
      <c r="I518" s="141">
        <v>0</v>
      </c>
      <c r="J518" s="141">
        <v>0</v>
      </c>
      <c r="K518" s="141">
        <v>0</v>
      </c>
      <c r="L518" s="141">
        <v>0</v>
      </c>
      <c r="M518" s="141">
        <v>0</v>
      </c>
      <c r="N518" s="141">
        <v>0</v>
      </c>
      <c r="O518" s="141">
        <v>0</v>
      </c>
      <c r="P518" s="141">
        <v>0</v>
      </c>
    </row>
    <row r="519" spans="1:16" ht="12.75">
      <c r="A519" s="141">
        <v>10</v>
      </c>
      <c r="B519" s="141">
        <v>1999</v>
      </c>
      <c r="C519" s="141" t="s">
        <v>439</v>
      </c>
      <c r="D519" s="141">
        <v>0</v>
      </c>
      <c r="E519" s="141">
        <v>0</v>
      </c>
      <c r="F519" s="141">
        <v>0</v>
      </c>
      <c r="G519" s="141">
        <v>0</v>
      </c>
      <c r="H519" s="141">
        <v>0</v>
      </c>
      <c r="I519" s="141">
        <v>0</v>
      </c>
      <c r="J519" s="141">
        <v>0</v>
      </c>
      <c r="K519" s="141">
        <v>0</v>
      </c>
      <c r="L519" s="141">
        <v>0</v>
      </c>
      <c r="M519" s="141">
        <v>0</v>
      </c>
      <c r="N519" s="141">
        <v>0</v>
      </c>
      <c r="O519" s="141">
        <v>0</v>
      </c>
      <c r="P519" s="141">
        <v>0</v>
      </c>
    </row>
    <row r="520" spans="1:16" ht="12.75">
      <c r="A520" s="141">
        <v>10</v>
      </c>
      <c r="B520" s="141">
        <v>1999</v>
      </c>
      <c r="C520" s="141" t="s">
        <v>440</v>
      </c>
      <c r="D520" s="141">
        <v>0</v>
      </c>
      <c r="E520" s="141">
        <v>0</v>
      </c>
      <c r="F520" s="141">
        <v>0</v>
      </c>
      <c r="G520" s="141">
        <v>0</v>
      </c>
      <c r="H520" s="141">
        <v>0</v>
      </c>
      <c r="I520" s="141">
        <v>0</v>
      </c>
      <c r="J520" s="141">
        <v>0</v>
      </c>
      <c r="K520" s="141">
        <v>0</v>
      </c>
      <c r="L520" s="141">
        <v>0</v>
      </c>
      <c r="M520" s="141">
        <v>0</v>
      </c>
      <c r="N520" s="141">
        <v>0</v>
      </c>
      <c r="O520" s="141">
        <v>0</v>
      </c>
      <c r="P520" s="141">
        <v>0</v>
      </c>
    </row>
    <row r="521" spans="1:16" ht="12.75">
      <c r="A521" s="141">
        <v>12</v>
      </c>
      <c r="B521" s="141">
        <v>1999</v>
      </c>
      <c r="C521" s="141" t="s">
        <v>384</v>
      </c>
      <c r="D521" s="141">
        <v>0</v>
      </c>
      <c r="E521" s="141">
        <v>0</v>
      </c>
      <c r="F521" s="141">
        <v>0</v>
      </c>
      <c r="G521" s="141">
        <v>0</v>
      </c>
      <c r="H521" s="141">
        <v>0</v>
      </c>
      <c r="I521" s="141">
        <v>0</v>
      </c>
      <c r="J521" s="141">
        <v>0</v>
      </c>
      <c r="K521" s="141">
        <v>0</v>
      </c>
      <c r="L521" s="141">
        <v>0</v>
      </c>
      <c r="M521" s="141">
        <v>0</v>
      </c>
      <c r="N521" s="141">
        <v>0</v>
      </c>
      <c r="O521" s="141">
        <v>0</v>
      </c>
      <c r="P521" s="141">
        <v>0</v>
      </c>
    </row>
    <row r="522" spans="1:16" ht="12.75">
      <c r="A522" s="141">
        <v>11</v>
      </c>
      <c r="B522" s="141">
        <v>1999</v>
      </c>
      <c r="C522" s="141" t="s">
        <v>385</v>
      </c>
      <c r="D522" s="141">
        <v>0</v>
      </c>
      <c r="E522" s="141">
        <v>0</v>
      </c>
      <c r="F522" s="141">
        <v>0</v>
      </c>
      <c r="G522" s="141">
        <v>0</v>
      </c>
      <c r="H522" s="141">
        <v>0</v>
      </c>
      <c r="I522" s="141">
        <v>0</v>
      </c>
      <c r="J522" s="141">
        <v>0</v>
      </c>
      <c r="K522" s="141">
        <v>0</v>
      </c>
      <c r="L522" s="141">
        <v>0</v>
      </c>
      <c r="M522" s="141">
        <v>0</v>
      </c>
      <c r="N522" s="141">
        <v>0</v>
      </c>
      <c r="O522" s="141">
        <v>0</v>
      </c>
      <c r="P522" s="141">
        <v>0</v>
      </c>
    </row>
    <row r="523" spans="1:16" ht="12.75">
      <c r="A523" s="141">
        <v>11</v>
      </c>
      <c r="B523" s="141">
        <v>1999</v>
      </c>
      <c r="C523" s="141" t="s">
        <v>386</v>
      </c>
      <c r="D523" s="141">
        <v>0</v>
      </c>
      <c r="E523" s="141">
        <v>0</v>
      </c>
      <c r="F523" s="141">
        <v>0</v>
      </c>
      <c r="G523" s="141">
        <v>0</v>
      </c>
      <c r="H523" s="141">
        <v>0</v>
      </c>
      <c r="I523" s="141">
        <v>0</v>
      </c>
      <c r="J523" s="141">
        <v>0</v>
      </c>
      <c r="K523" s="141">
        <v>0</v>
      </c>
      <c r="L523" s="141">
        <v>0</v>
      </c>
      <c r="M523" s="141">
        <v>0</v>
      </c>
      <c r="N523" s="141">
        <v>0</v>
      </c>
      <c r="O523" s="141">
        <v>0</v>
      </c>
      <c r="P523" s="141">
        <v>0</v>
      </c>
    </row>
    <row r="524" spans="1:16" ht="12.75">
      <c r="A524" s="141">
        <v>13</v>
      </c>
      <c r="B524" s="141">
        <v>1999</v>
      </c>
      <c r="C524" s="141" t="s">
        <v>62</v>
      </c>
      <c r="D524" s="141">
        <v>0</v>
      </c>
      <c r="E524" s="141">
        <v>0</v>
      </c>
      <c r="F524" s="141">
        <v>0</v>
      </c>
      <c r="G524" s="141">
        <v>0</v>
      </c>
      <c r="H524" s="141">
        <v>0</v>
      </c>
      <c r="I524" s="141">
        <v>0</v>
      </c>
      <c r="J524" s="141">
        <v>0</v>
      </c>
      <c r="K524" s="141">
        <v>0</v>
      </c>
      <c r="L524" s="141">
        <v>0</v>
      </c>
      <c r="M524" s="141">
        <v>0</v>
      </c>
      <c r="N524" s="141">
        <v>0</v>
      </c>
      <c r="O524" s="141">
        <v>0</v>
      </c>
      <c r="P524" s="141">
        <v>0</v>
      </c>
    </row>
    <row r="525" spans="1:11" ht="12.75">
      <c r="A525" s="141">
        <v>3</v>
      </c>
      <c r="B525" s="141">
        <v>1999</v>
      </c>
      <c r="C525" s="141" t="s">
        <v>66</v>
      </c>
      <c r="D525" s="141">
        <v>0</v>
      </c>
      <c r="E525" s="141" t="s">
        <v>58</v>
      </c>
      <c r="F525" s="141">
        <v>1</v>
      </c>
      <c r="G525" s="141" t="s">
        <v>59</v>
      </c>
      <c r="H525" s="141">
        <v>1</v>
      </c>
      <c r="I525" s="141" t="s">
        <v>60</v>
      </c>
      <c r="J525" s="141" t="s">
        <v>61</v>
      </c>
      <c r="K525" s="141">
        <v>2</v>
      </c>
    </row>
    <row r="526" spans="1:16" ht="12.75">
      <c r="A526" s="141">
        <v>10</v>
      </c>
      <c r="B526" s="141">
        <v>1999</v>
      </c>
      <c r="C526" s="141" t="s">
        <v>621</v>
      </c>
      <c r="D526" s="141">
        <v>0</v>
      </c>
      <c r="E526" s="141">
        <v>0</v>
      </c>
      <c r="F526" s="141">
        <v>0</v>
      </c>
      <c r="G526" s="141">
        <v>0</v>
      </c>
      <c r="H526" s="141">
        <v>0</v>
      </c>
      <c r="I526" s="141">
        <v>0</v>
      </c>
      <c r="J526" s="141">
        <v>0</v>
      </c>
      <c r="K526" s="141">
        <v>0</v>
      </c>
      <c r="L526" s="141">
        <v>0</v>
      </c>
      <c r="M526" s="141">
        <v>0</v>
      </c>
      <c r="N526" s="141">
        <v>0</v>
      </c>
      <c r="O526" s="141">
        <v>0</v>
      </c>
      <c r="P526" s="141">
        <v>0</v>
      </c>
    </row>
    <row r="527" spans="1:16" ht="12.75">
      <c r="A527" s="141">
        <v>10</v>
      </c>
      <c r="B527" s="141">
        <v>1999</v>
      </c>
      <c r="C527" s="141" t="s">
        <v>623</v>
      </c>
      <c r="D527" s="141">
        <v>0</v>
      </c>
      <c r="E527" s="141">
        <v>0</v>
      </c>
      <c r="F527" s="141">
        <v>0</v>
      </c>
      <c r="G527" s="141">
        <v>0</v>
      </c>
      <c r="H527" s="141">
        <v>0</v>
      </c>
      <c r="I527" s="141">
        <v>0</v>
      </c>
      <c r="J527" s="141">
        <v>0</v>
      </c>
      <c r="K527" s="141">
        <v>0</v>
      </c>
      <c r="L527" s="141">
        <v>0</v>
      </c>
      <c r="M527" s="141">
        <v>0</v>
      </c>
      <c r="N527" s="141">
        <v>0</v>
      </c>
      <c r="O527" s="141">
        <v>0</v>
      </c>
      <c r="P527" s="141">
        <v>0</v>
      </c>
    </row>
    <row r="528" spans="1:16" ht="12.75">
      <c r="A528" s="141">
        <v>10</v>
      </c>
      <c r="B528" s="141">
        <v>1999</v>
      </c>
      <c r="C528" s="141" t="s">
        <v>624</v>
      </c>
      <c r="D528" s="141">
        <v>0</v>
      </c>
      <c r="E528" s="141">
        <v>0</v>
      </c>
      <c r="F528" s="141">
        <v>0</v>
      </c>
      <c r="G528" s="141">
        <v>0</v>
      </c>
      <c r="H528" s="141">
        <v>0</v>
      </c>
      <c r="I528" s="141">
        <v>0</v>
      </c>
      <c r="J528" s="141">
        <v>0</v>
      </c>
      <c r="K528" s="141">
        <v>0</v>
      </c>
      <c r="L528" s="141">
        <v>0</v>
      </c>
      <c r="M528" s="141">
        <v>0</v>
      </c>
      <c r="N528" s="141">
        <v>0</v>
      </c>
      <c r="O528" s="141">
        <v>0</v>
      </c>
      <c r="P528" s="141">
        <v>0</v>
      </c>
    </row>
    <row r="529" spans="1:16" ht="12.75">
      <c r="A529" s="141">
        <v>10</v>
      </c>
      <c r="B529" s="141">
        <v>1999</v>
      </c>
      <c r="C529" s="141" t="s">
        <v>625</v>
      </c>
      <c r="D529" s="141">
        <v>0</v>
      </c>
      <c r="E529" s="141">
        <v>0</v>
      </c>
      <c r="F529" s="141">
        <v>0</v>
      </c>
      <c r="G529" s="141">
        <v>0</v>
      </c>
      <c r="H529" s="141">
        <v>0</v>
      </c>
      <c r="I529" s="141">
        <v>0</v>
      </c>
      <c r="J529" s="141">
        <v>0</v>
      </c>
      <c r="K529" s="141">
        <v>0</v>
      </c>
      <c r="L529" s="141">
        <v>0</v>
      </c>
      <c r="M529" s="141">
        <v>0</v>
      </c>
      <c r="N529" s="141">
        <v>0</v>
      </c>
      <c r="O529" s="141">
        <v>0</v>
      </c>
      <c r="P529" s="141">
        <v>0</v>
      </c>
    </row>
    <row r="530" spans="1:16" ht="12.75">
      <c r="A530" s="141">
        <v>10</v>
      </c>
      <c r="B530" s="141">
        <v>1999</v>
      </c>
      <c r="C530" s="141" t="s">
        <v>626</v>
      </c>
      <c r="D530" s="141">
        <v>0</v>
      </c>
      <c r="E530" s="141">
        <v>0</v>
      </c>
      <c r="F530" s="141">
        <v>0</v>
      </c>
      <c r="G530" s="141">
        <v>0</v>
      </c>
      <c r="H530" s="141">
        <v>0</v>
      </c>
      <c r="I530" s="141">
        <v>0</v>
      </c>
      <c r="J530" s="141">
        <v>0</v>
      </c>
      <c r="K530" s="141">
        <v>0</v>
      </c>
      <c r="L530" s="141">
        <v>0</v>
      </c>
      <c r="M530" s="141">
        <v>0</v>
      </c>
      <c r="N530" s="141">
        <v>0</v>
      </c>
      <c r="O530" s="141">
        <v>0</v>
      </c>
      <c r="P530" s="141">
        <v>0</v>
      </c>
    </row>
    <row r="531" spans="1:16" ht="12.75">
      <c r="A531" s="141">
        <v>10</v>
      </c>
      <c r="B531" s="141">
        <v>1999</v>
      </c>
      <c r="C531" s="141" t="s">
        <v>627</v>
      </c>
      <c r="D531" s="141">
        <v>0</v>
      </c>
      <c r="E531" s="141">
        <v>0</v>
      </c>
      <c r="F531" s="141">
        <v>0</v>
      </c>
      <c r="G531" s="141">
        <v>0</v>
      </c>
      <c r="H531" s="141">
        <v>0</v>
      </c>
      <c r="I531" s="141">
        <v>0</v>
      </c>
      <c r="J531" s="141">
        <v>0</v>
      </c>
      <c r="K531" s="141">
        <v>0</v>
      </c>
      <c r="L531" s="141">
        <v>0</v>
      </c>
      <c r="M531" s="141">
        <v>0</v>
      </c>
      <c r="N531" s="141">
        <v>0</v>
      </c>
      <c r="O531" s="141">
        <v>0</v>
      </c>
      <c r="P531" s="141">
        <v>0</v>
      </c>
    </row>
    <row r="532" spans="1:16" ht="12.75">
      <c r="A532" s="141">
        <v>10</v>
      </c>
      <c r="B532" s="141">
        <v>1999</v>
      </c>
      <c r="C532" s="141" t="s">
        <v>628</v>
      </c>
      <c r="D532" s="141">
        <v>0</v>
      </c>
      <c r="E532" s="141">
        <v>0</v>
      </c>
      <c r="F532" s="141">
        <v>0</v>
      </c>
      <c r="G532" s="141">
        <v>0</v>
      </c>
      <c r="H532" s="141">
        <v>0</v>
      </c>
      <c r="I532" s="141">
        <v>0</v>
      </c>
      <c r="J532" s="141">
        <v>0</v>
      </c>
      <c r="K532" s="141">
        <v>0</v>
      </c>
      <c r="L532" s="141">
        <v>0</v>
      </c>
      <c r="M532" s="141">
        <v>0</v>
      </c>
      <c r="N532" s="141">
        <v>0</v>
      </c>
      <c r="O532" s="141">
        <v>0</v>
      </c>
      <c r="P532" s="141">
        <v>0</v>
      </c>
    </row>
    <row r="533" spans="1:16" ht="12.75">
      <c r="A533" s="141">
        <v>10</v>
      </c>
      <c r="B533" s="141">
        <v>1999</v>
      </c>
      <c r="C533" s="141" t="s">
        <v>629</v>
      </c>
      <c r="D533" s="141">
        <v>0</v>
      </c>
      <c r="E533" s="141">
        <v>0</v>
      </c>
      <c r="F533" s="141">
        <v>0</v>
      </c>
      <c r="G533" s="141">
        <v>0</v>
      </c>
      <c r="H533" s="141">
        <v>0</v>
      </c>
      <c r="I533" s="141">
        <v>0</v>
      </c>
      <c r="J533" s="141">
        <v>0</v>
      </c>
      <c r="K533" s="141">
        <v>0</v>
      </c>
      <c r="L533" s="141">
        <v>0</v>
      </c>
      <c r="M533" s="141">
        <v>0</v>
      </c>
      <c r="N533" s="141">
        <v>0</v>
      </c>
      <c r="O533" s="141">
        <v>0</v>
      </c>
      <c r="P533" s="141">
        <v>0</v>
      </c>
    </row>
    <row r="534" spans="1:16" ht="12.75">
      <c r="A534" s="141">
        <v>10</v>
      </c>
      <c r="B534" s="141">
        <v>1999</v>
      </c>
      <c r="C534" s="141" t="s">
        <v>630</v>
      </c>
      <c r="D534" s="141">
        <v>0</v>
      </c>
      <c r="E534" s="141">
        <v>0</v>
      </c>
      <c r="F534" s="141">
        <v>0</v>
      </c>
      <c r="G534" s="141">
        <v>0</v>
      </c>
      <c r="H534" s="141">
        <v>0</v>
      </c>
      <c r="I534" s="141">
        <v>0</v>
      </c>
      <c r="J534" s="141">
        <v>0</v>
      </c>
      <c r="K534" s="141">
        <v>0</v>
      </c>
      <c r="L534" s="141">
        <v>0</v>
      </c>
      <c r="M534" s="141">
        <v>0</v>
      </c>
      <c r="N534" s="141">
        <v>0</v>
      </c>
      <c r="O534" s="141">
        <v>0</v>
      </c>
      <c r="P534" s="141">
        <v>0</v>
      </c>
    </row>
    <row r="535" spans="1:16" ht="12.75">
      <c r="A535" s="141">
        <v>10</v>
      </c>
      <c r="B535" s="141">
        <v>1999</v>
      </c>
      <c r="C535" s="141" t="s">
        <v>631</v>
      </c>
      <c r="D535" s="141">
        <v>0</v>
      </c>
      <c r="E535" s="141">
        <v>0</v>
      </c>
      <c r="F535" s="141">
        <v>0</v>
      </c>
      <c r="G535" s="141">
        <v>0</v>
      </c>
      <c r="H535" s="141">
        <v>0</v>
      </c>
      <c r="I535" s="141">
        <v>0</v>
      </c>
      <c r="J535" s="141">
        <v>0</v>
      </c>
      <c r="K535" s="141">
        <v>0</v>
      </c>
      <c r="L535" s="141">
        <v>0</v>
      </c>
      <c r="M535" s="141">
        <v>0</v>
      </c>
      <c r="N535" s="141">
        <v>0</v>
      </c>
      <c r="O535" s="141">
        <v>0</v>
      </c>
      <c r="P535" s="141">
        <v>0</v>
      </c>
    </row>
    <row r="536" spans="1:16" ht="12.75">
      <c r="A536" s="141">
        <v>10</v>
      </c>
      <c r="B536" s="141">
        <v>1999</v>
      </c>
      <c r="C536" s="141" t="s">
        <v>632</v>
      </c>
      <c r="D536" s="141">
        <v>0</v>
      </c>
      <c r="E536" s="141">
        <v>0</v>
      </c>
      <c r="F536" s="141">
        <v>0</v>
      </c>
      <c r="G536" s="141">
        <v>0</v>
      </c>
      <c r="H536" s="141">
        <v>0</v>
      </c>
      <c r="I536" s="141">
        <v>0</v>
      </c>
      <c r="J536" s="141">
        <v>0</v>
      </c>
      <c r="K536" s="141">
        <v>0</v>
      </c>
      <c r="L536" s="141">
        <v>0</v>
      </c>
      <c r="M536" s="141">
        <v>0</v>
      </c>
      <c r="N536" s="141">
        <v>0</v>
      </c>
      <c r="O536" s="141">
        <v>0</v>
      </c>
      <c r="P536" s="141">
        <v>0</v>
      </c>
    </row>
    <row r="537" spans="1:16" ht="12.75">
      <c r="A537" s="141">
        <v>10</v>
      </c>
      <c r="B537" s="141">
        <v>1999</v>
      </c>
      <c r="C537" s="141" t="s">
        <v>633</v>
      </c>
      <c r="D537" s="141">
        <v>0</v>
      </c>
      <c r="E537" s="141">
        <v>0</v>
      </c>
      <c r="F537" s="141">
        <v>0</v>
      </c>
      <c r="G537" s="141">
        <v>0</v>
      </c>
      <c r="H537" s="141">
        <v>0</v>
      </c>
      <c r="I537" s="141">
        <v>0</v>
      </c>
      <c r="J537" s="141">
        <v>0</v>
      </c>
      <c r="K537" s="141">
        <v>0</v>
      </c>
      <c r="L537" s="141">
        <v>0</v>
      </c>
      <c r="M537" s="141">
        <v>0</v>
      </c>
      <c r="N537" s="141">
        <v>0</v>
      </c>
      <c r="O537" s="141">
        <v>0</v>
      </c>
      <c r="P537" s="141">
        <v>0</v>
      </c>
    </row>
    <row r="538" spans="1:16" ht="12.75">
      <c r="A538" s="141">
        <v>10</v>
      </c>
      <c r="B538" s="141">
        <v>1999</v>
      </c>
      <c r="C538" s="141" t="s">
        <v>634</v>
      </c>
      <c r="D538" s="141">
        <v>0</v>
      </c>
      <c r="E538" s="141">
        <v>0</v>
      </c>
      <c r="F538" s="141">
        <v>0</v>
      </c>
      <c r="G538" s="141">
        <v>0</v>
      </c>
      <c r="H538" s="141">
        <v>0</v>
      </c>
      <c r="I538" s="141">
        <v>0</v>
      </c>
      <c r="J538" s="141">
        <v>0</v>
      </c>
      <c r="K538" s="141">
        <v>0</v>
      </c>
      <c r="L538" s="141">
        <v>0</v>
      </c>
      <c r="M538" s="141">
        <v>0</v>
      </c>
      <c r="N538" s="141">
        <v>0</v>
      </c>
      <c r="O538" s="141">
        <v>0</v>
      </c>
      <c r="P538" s="141">
        <v>0</v>
      </c>
    </row>
    <row r="539" spans="1:16" ht="12.75">
      <c r="A539" s="141">
        <v>10</v>
      </c>
      <c r="B539" s="141">
        <v>1999</v>
      </c>
      <c r="C539" s="141" t="s">
        <v>635</v>
      </c>
      <c r="D539" s="141">
        <v>0</v>
      </c>
      <c r="E539" s="141">
        <v>0</v>
      </c>
      <c r="F539" s="141">
        <v>0</v>
      </c>
      <c r="G539" s="141">
        <v>0</v>
      </c>
      <c r="H539" s="141">
        <v>0</v>
      </c>
      <c r="I539" s="141">
        <v>0</v>
      </c>
      <c r="J539" s="141">
        <v>0</v>
      </c>
      <c r="K539" s="141">
        <v>0</v>
      </c>
      <c r="L539" s="141">
        <v>0</v>
      </c>
      <c r="M539" s="141">
        <v>0</v>
      </c>
      <c r="N539" s="141">
        <v>0</v>
      </c>
      <c r="O539" s="141">
        <v>0</v>
      </c>
      <c r="P539" s="141">
        <v>0</v>
      </c>
    </row>
    <row r="540" spans="1:16" ht="12.75">
      <c r="A540" s="141">
        <v>10</v>
      </c>
      <c r="B540" s="141">
        <v>1999</v>
      </c>
      <c r="C540" s="141" t="s">
        <v>636</v>
      </c>
      <c r="D540" s="141">
        <v>0</v>
      </c>
      <c r="E540" s="141">
        <v>0</v>
      </c>
      <c r="F540" s="141">
        <v>0</v>
      </c>
      <c r="G540" s="141">
        <v>0</v>
      </c>
      <c r="H540" s="141">
        <v>0</v>
      </c>
      <c r="I540" s="141">
        <v>0</v>
      </c>
      <c r="J540" s="141">
        <v>0</v>
      </c>
      <c r="K540" s="141">
        <v>0</v>
      </c>
      <c r="L540" s="141">
        <v>0</v>
      </c>
      <c r="M540" s="141">
        <v>0</v>
      </c>
      <c r="N540" s="141">
        <v>0</v>
      </c>
      <c r="O540" s="141">
        <v>0</v>
      </c>
      <c r="P540" s="141">
        <v>0</v>
      </c>
    </row>
    <row r="541" spans="1:16" ht="12.75">
      <c r="A541" s="141">
        <v>10</v>
      </c>
      <c r="B541" s="141">
        <v>1999</v>
      </c>
      <c r="C541" s="141" t="s">
        <v>637</v>
      </c>
      <c r="D541" s="141">
        <v>0</v>
      </c>
      <c r="E541" s="141">
        <v>0</v>
      </c>
      <c r="F541" s="141">
        <v>0</v>
      </c>
      <c r="G541" s="141">
        <v>0</v>
      </c>
      <c r="H541" s="141">
        <v>0</v>
      </c>
      <c r="I541" s="141">
        <v>0</v>
      </c>
      <c r="J541" s="141">
        <v>0</v>
      </c>
      <c r="K541" s="141">
        <v>0</v>
      </c>
      <c r="L541" s="141">
        <v>0</v>
      </c>
      <c r="M541" s="141">
        <v>0</v>
      </c>
      <c r="N541" s="141">
        <v>0</v>
      </c>
      <c r="O541" s="141">
        <v>0</v>
      </c>
      <c r="P541" s="141">
        <v>0</v>
      </c>
    </row>
    <row r="542" spans="1:16" ht="12.75">
      <c r="A542" s="141">
        <v>10</v>
      </c>
      <c r="B542" s="141">
        <v>1999</v>
      </c>
      <c r="C542" s="141" t="s">
        <v>638</v>
      </c>
      <c r="D542" s="141">
        <v>0</v>
      </c>
      <c r="E542" s="141">
        <v>0</v>
      </c>
      <c r="F542" s="141">
        <v>0</v>
      </c>
      <c r="G542" s="141">
        <v>0</v>
      </c>
      <c r="H542" s="141">
        <v>0</v>
      </c>
      <c r="I542" s="141">
        <v>0</v>
      </c>
      <c r="J542" s="141">
        <v>0</v>
      </c>
      <c r="K542" s="141">
        <v>0</v>
      </c>
      <c r="L542" s="141">
        <v>0</v>
      </c>
      <c r="M542" s="141">
        <v>0</v>
      </c>
      <c r="N542" s="141">
        <v>0</v>
      </c>
      <c r="O542" s="141">
        <v>0</v>
      </c>
      <c r="P542" s="141">
        <v>0</v>
      </c>
    </row>
    <row r="543" spans="1:16" ht="12.75">
      <c r="A543" s="141">
        <v>10</v>
      </c>
      <c r="B543" s="141">
        <v>1999</v>
      </c>
      <c r="C543" s="141" t="s">
        <v>639</v>
      </c>
      <c r="D543" s="141">
        <v>0</v>
      </c>
      <c r="E543" s="141">
        <v>0</v>
      </c>
      <c r="F543" s="141">
        <v>0</v>
      </c>
      <c r="G543" s="141">
        <v>0</v>
      </c>
      <c r="H543" s="141">
        <v>0</v>
      </c>
      <c r="I543" s="141">
        <v>0</v>
      </c>
      <c r="J543" s="141">
        <v>0</v>
      </c>
      <c r="K543" s="141">
        <v>0</v>
      </c>
      <c r="L543" s="141">
        <v>0</v>
      </c>
      <c r="M543" s="141">
        <v>0</v>
      </c>
      <c r="N543" s="141">
        <v>0</v>
      </c>
      <c r="O543" s="141">
        <v>0</v>
      </c>
      <c r="P543" s="141">
        <v>0</v>
      </c>
    </row>
    <row r="544" spans="1:16" ht="12.75">
      <c r="A544" s="141">
        <v>10</v>
      </c>
      <c r="B544" s="141">
        <v>1999</v>
      </c>
      <c r="C544" s="141" t="s">
        <v>640</v>
      </c>
      <c r="D544" s="141">
        <v>0</v>
      </c>
      <c r="E544" s="141">
        <v>0</v>
      </c>
      <c r="F544" s="141">
        <v>0</v>
      </c>
      <c r="G544" s="141">
        <v>0</v>
      </c>
      <c r="H544" s="141">
        <v>0</v>
      </c>
      <c r="I544" s="141">
        <v>0</v>
      </c>
      <c r="J544" s="141">
        <v>0</v>
      </c>
      <c r="K544" s="141">
        <v>0</v>
      </c>
      <c r="L544" s="141">
        <v>0</v>
      </c>
      <c r="M544" s="141">
        <v>0</v>
      </c>
      <c r="N544" s="141">
        <v>0</v>
      </c>
      <c r="O544" s="141">
        <v>0</v>
      </c>
      <c r="P544" s="141">
        <v>0</v>
      </c>
    </row>
    <row r="545" spans="1:16" ht="12.75">
      <c r="A545" s="141">
        <v>10</v>
      </c>
      <c r="B545" s="141">
        <v>1999</v>
      </c>
      <c r="C545" s="141" t="s">
        <v>641</v>
      </c>
      <c r="D545" s="141">
        <v>0</v>
      </c>
      <c r="E545" s="141">
        <v>0</v>
      </c>
      <c r="F545" s="141">
        <v>0</v>
      </c>
      <c r="G545" s="141">
        <v>0</v>
      </c>
      <c r="H545" s="141">
        <v>0</v>
      </c>
      <c r="I545" s="141">
        <v>0</v>
      </c>
      <c r="J545" s="141">
        <v>0</v>
      </c>
      <c r="K545" s="141">
        <v>0</v>
      </c>
      <c r="L545" s="141">
        <v>0</v>
      </c>
      <c r="M545" s="141">
        <v>0</v>
      </c>
      <c r="N545" s="141">
        <v>0</v>
      </c>
      <c r="O545" s="141">
        <v>0</v>
      </c>
      <c r="P545" s="141">
        <v>0</v>
      </c>
    </row>
    <row r="546" spans="1:16" ht="12.75">
      <c r="A546" s="141">
        <v>10</v>
      </c>
      <c r="B546" s="141">
        <v>1999</v>
      </c>
      <c r="C546" s="141" t="s">
        <v>642</v>
      </c>
      <c r="D546" s="141">
        <v>0</v>
      </c>
      <c r="E546" s="141">
        <v>0</v>
      </c>
      <c r="F546" s="141">
        <v>0</v>
      </c>
      <c r="G546" s="141">
        <v>0</v>
      </c>
      <c r="H546" s="141">
        <v>0</v>
      </c>
      <c r="I546" s="141">
        <v>0</v>
      </c>
      <c r="J546" s="141">
        <v>0</v>
      </c>
      <c r="K546" s="141">
        <v>0</v>
      </c>
      <c r="L546" s="141">
        <v>0</v>
      </c>
      <c r="M546" s="141">
        <v>0</v>
      </c>
      <c r="N546" s="141">
        <v>0</v>
      </c>
      <c r="O546" s="141">
        <v>0</v>
      </c>
      <c r="P546" s="141">
        <v>0</v>
      </c>
    </row>
    <row r="547" spans="1:16" ht="12.75">
      <c r="A547" s="141">
        <v>10</v>
      </c>
      <c r="B547" s="141">
        <v>1999</v>
      </c>
      <c r="C547" s="141" t="s">
        <v>643</v>
      </c>
      <c r="D547" s="141">
        <v>0</v>
      </c>
      <c r="E547" s="141">
        <v>0</v>
      </c>
      <c r="F547" s="141">
        <v>0</v>
      </c>
      <c r="G547" s="141">
        <v>0</v>
      </c>
      <c r="H547" s="141">
        <v>0</v>
      </c>
      <c r="I547" s="141">
        <v>0</v>
      </c>
      <c r="J547" s="141">
        <v>0</v>
      </c>
      <c r="K547" s="141">
        <v>0</v>
      </c>
      <c r="L547" s="141">
        <v>0</v>
      </c>
      <c r="M547" s="141">
        <v>0</v>
      </c>
      <c r="N547" s="141">
        <v>0</v>
      </c>
      <c r="O547" s="141">
        <v>0</v>
      </c>
      <c r="P547" s="141">
        <v>0</v>
      </c>
    </row>
    <row r="548" spans="1:16" ht="12.75">
      <c r="A548" s="141">
        <v>10</v>
      </c>
      <c r="B548" s="141">
        <v>1999</v>
      </c>
      <c r="C548" s="141" t="s">
        <v>644</v>
      </c>
      <c r="D548" s="141">
        <v>0</v>
      </c>
      <c r="E548" s="141">
        <v>0</v>
      </c>
      <c r="F548" s="141">
        <v>0</v>
      </c>
      <c r="G548" s="141">
        <v>0</v>
      </c>
      <c r="H548" s="141">
        <v>0</v>
      </c>
      <c r="I548" s="141">
        <v>0</v>
      </c>
      <c r="J548" s="141">
        <v>0</v>
      </c>
      <c r="K548" s="141">
        <v>0</v>
      </c>
      <c r="L548" s="141">
        <v>0</v>
      </c>
      <c r="M548" s="141">
        <v>0</v>
      </c>
      <c r="N548" s="141">
        <v>0</v>
      </c>
      <c r="O548" s="141">
        <v>0</v>
      </c>
      <c r="P548" s="141">
        <v>0</v>
      </c>
    </row>
    <row r="549" spans="1:16" ht="12.75">
      <c r="A549" s="141">
        <v>10</v>
      </c>
      <c r="B549" s="141">
        <v>1999</v>
      </c>
      <c r="C549" s="141" t="s">
        <v>645</v>
      </c>
      <c r="D549" s="141">
        <v>0</v>
      </c>
      <c r="E549" s="141">
        <v>0</v>
      </c>
      <c r="F549" s="141">
        <v>0</v>
      </c>
      <c r="G549" s="141">
        <v>0</v>
      </c>
      <c r="H549" s="141">
        <v>0</v>
      </c>
      <c r="I549" s="141">
        <v>0</v>
      </c>
      <c r="J549" s="141">
        <v>0</v>
      </c>
      <c r="K549" s="141">
        <v>0</v>
      </c>
      <c r="L549" s="141">
        <v>0</v>
      </c>
      <c r="M549" s="141">
        <v>0</v>
      </c>
      <c r="N549" s="141">
        <v>0</v>
      </c>
      <c r="O549" s="141">
        <v>0</v>
      </c>
      <c r="P549" s="141">
        <v>0</v>
      </c>
    </row>
    <row r="550" spans="1:16" ht="12.75">
      <c r="A550" s="141">
        <v>10</v>
      </c>
      <c r="B550" s="141">
        <v>1999</v>
      </c>
      <c r="C550" s="141" t="s">
        <v>646</v>
      </c>
      <c r="D550" s="141">
        <v>0</v>
      </c>
      <c r="E550" s="141">
        <v>0</v>
      </c>
      <c r="F550" s="141">
        <v>0</v>
      </c>
      <c r="G550" s="141">
        <v>0</v>
      </c>
      <c r="H550" s="141">
        <v>0</v>
      </c>
      <c r="I550" s="141">
        <v>0</v>
      </c>
      <c r="J550" s="141">
        <v>0</v>
      </c>
      <c r="K550" s="141">
        <v>0</v>
      </c>
      <c r="L550" s="141">
        <v>0</v>
      </c>
      <c r="M550" s="141">
        <v>0</v>
      </c>
      <c r="N550" s="141">
        <v>0</v>
      </c>
      <c r="O550" s="141">
        <v>0</v>
      </c>
      <c r="P550" s="141">
        <v>0</v>
      </c>
    </row>
    <row r="551" spans="1:16" ht="12.75">
      <c r="A551" s="141">
        <v>12</v>
      </c>
      <c r="B551" s="141">
        <v>1999</v>
      </c>
      <c r="C551" s="141" t="s">
        <v>647</v>
      </c>
      <c r="D551" s="141">
        <v>0</v>
      </c>
      <c r="E551" s="141">
        <v>0</v>
      </c>
      <c r="F551" s="141">
        <v>0</v>
      </c>
      <c r="G551" s="141">
        <v>0</v>
      </c>
      <c r="H551" s="141">
        <v>0</v>
      </c>
      <c r="I551" s="141">
        <v>0</v>
      </c>
      <c r="J551" s="141">
        <v>0</v>
      </c>
      <c r="K551" s="141">
        <v>0</v>
      </c>
      <c r="L551" s="141">
        <v>0</v>
      </c>
      <c r="M551" s="141">
        <v>0</v>
      </c>
      <c r="N551" s="141">
        <v>0</v>
      </c>
      <c r="O551" s="141">
        <v>0</v>
      </c>
      <c r="P551" s="141">
        <v>0</v>
      </c>
    </row>
    <row r="552" spans="1:16" ht="12.75">
      <c r="A552" s="141">
        <v>10</v>
      </c>
      <c r="B552" s="141">
        <v>1999</v>
      </c>
      <c r="C552" s="141" t="s">
        <v>648</v>
      </c>
      <c r="D552" s="141">
        <v>0</v>
      </c>
      <c r="E552" s="141">
        <v>0</v>
      </c>
      <c r="F552" s="141">
        <v>0</v>
      </c>
      <c r="G552" s="141">
        <v>0</v>
      </c>
      <c r="H552" s="141">
        <v>0</v>
      </c>
      <c r="I552" s="141">
        <v>0</v>
      </c>
      <c r="J552" s="141">
        <v>0</v>
      </c>
      <c r="K552" s="141">
        <v>0</v>
      </c>
      <c r="L552" s="141">
        <v>0</v>
      </c>
      <c r="M552" s="141">
        <v>0</v>
      </c>
      <c r="N552" s="141">
        <v>0</v>
      </c>
      <c r="O552" s="141">
        <v>0</v>
      </c>
      <c r="P552" s="141">
        <v>0</v>
      </c>
    </row>
    <row r="553" spans="1:16" ht="12.75">
      <c r="A553" s="141">
        <v>10</v>
      </c>
      <c r="B553" s="141">
        <v>1999</v>
      </c>
      <c r="C553" s="141" t="s">
        <v>549</v>
      </c>
      <c r="D553" s="141">
        <v>0</v>
      </c>
      <c r="E553" s="141">
        <v>0</v>
      </c>
      <c r="F553" s="141">
        <v>0</v>
      </c>
      <c r="G553" s="141">
        <v>0</v>
      </c>
      <c r="H553" s="141">
        <v>0</v>
      </c>
      <c r="I553" s="141">
        <v>0</v>
      </c>
      <c r="J553" s="141">
        <v>0</v>
      </c>
      <c r="K553" s="141">
        <v>0</v>
      </c>
      <c r="L553" s="141">
        <v>0</v>
      </c>
      <c r="M553" s="141">
        <v>0</v>
      </c>
      <c r="N553" s="141">
        <v>0</v>
      </c>
      <c r="O553" s="141">
        <v>0</v>
      </c>
      <c r="P553" s="141">
        <v>0</v>
      </c>
    </row>
    <row r="554" spans="1:16" ht="12.75">
      <c r="A554" s="141">
        <v>10</v>
      </c>
      <c r="B554" s="141">
        <v>1999</v>
      </c>
      <c r="C554" s="141" t="s">
        <v>550</v>
      </c>
      <c r="D554" s="141">
        <v>0</v>
      </c>
      <c r="E554" s="141">
        <v>0</v>
      </c>
      <c r="F554" s="141">
        <v>0</v>
      </c>
      <c r="G554" s="141">
        <v>0</v>
      </c>
      <c r="H554" s="141">
        <v>0</v>
      </c>
      <c r="I554" s="141">
        <v>0</v>
      </c>
      <c r="J554" s="141">
        <v>0</v>
      </c>
      <c r="K554" s="141">
        <v>0</v>
      </c>
      <c r="L554" s="141">
        <v>0</v>
      </c>
      <c r="M554" s="141">
        <v>0</v>
      </c>
      <c r="N554" s="141">
        <v>0</v>
      </c>
      <c r="O554" s="141">
        <v>0</v>
      </c>
      <c r="P554" s="141">
        <v>0</v>
      </c>
    </row>
    <row r="555" spans="1:16" ht="12.75">
      <c r="A555" s="141">
        <v>10</v>
      </c>
      <c r="B555" s="141">
        <v>1999</v>
      </c>
      <c r="C555" s="141" t="s">
        <v>551</v>
      </c>
      <c r="D555" s="141">
        <v>0</v>
      </c>
      <c r="E555" s="141">
        <v>0</v>
      </c>
      <c r="F555" s="141">
        <v>0</v>
      </c>
      <c r="G555" s="141">
        <v>0</v>
      </c>
      <c r="H555" s="141">
        <v>0</v>
      </c>
      <c r="I555" s="141">
        <v>0</v>
      </c>
      <c r="J555" s="141">
        <v>0</v>
      </c>
      <c r="K555" s="141">
        <v>0</v>
      </c>
      <c r="L555" s="141">
        <v>0</v>
      </c>
      <c r="M555" s="141">
        <v>0</v>
      </c>
      <c r="N555" s="141">
        <v>0</v>
      </c>
      <c r="O555" s="141">
        <v>0</v>
      </c>
      <c r="P555" s="141">
        <v>0</v>
      </c>
    </row>
    <row r="556" spans="1:16" ht="12.75">
      <c r="A556" s="141">
        <v>10</v>
      </c>
      <c r="B556" s="141">
        <v>1999</v>
      </c>
      <c r="C556" s="141" t="s">
        <v>552</v>
      </c>
      <c r="D556" s="141">
        <v>0</v>
      </c>
      <c r="E556" s="141">
        <v>0</v>
      </c>
      <c r="F556" s="141">
        <v>0</v>
      </c>
      <c r="G556" s="141">
        <v>0</v>
      </c>
      <c r="H556" s="141">
        <v>0</v>
      </c>
      <c r="I556" s="141">
        <v>0</v>
      </c>
      <c r="J556" s="141">
        <v>0</v>
      </c>
      <c r="K556" s="141">
        <v>0</v>
      </c>
      <c r="L556" s="141">
        <v>0</v>
      </c>
      <c r="M556" s="141">
        <v>0</v>
      </c>
      <c r="N556" s="141">
        <v>0</v>
      </c>
      <c r="O556" s="141">
        <v>0</v>
      </c>
      <c r="P556" s="141">
        <v>0</v>
      </c>
    </row>
    <row r="557" spans="1:16" ht="12.75">
      <c r="A557" s="141">
        <v>10</v>
      </c>
      <c r="B557" s="141">
        <v>1999</v>
      </c>
      <c r="C557" s="141" t="s">
        <v>553</v>
      </c>
      <c r="D557" s="141">
        <v>0</v>
      </c>
      <c r="E557" s="141">
        <v>0</v>
      </c>
      <c r="F557" s="141">
        <v>0</v>
      </c>
      <c r="G557" s="141">
        <v>0</v>
      </c>
      <c r="H557" s="141">
        <v>0</v>
      </c>
      <c r="I557" s="141">
        <v>0</v>
      </c>
      <c r="J557" s="141">
        <v>0</v>
      </c>
      <c r="K557" s="141">
        <v>0</v>
      </c>
      <c r="L557" s="141">
        <v>0</v>
      </c>
      <c r="M557" s="141">
        <v>0</v>
      </c>
      <c r="N557" s="141">
        <v>0</v>
      </c>
      <c r="O557" s="141">
        <v>0</v>
      </c>
      <c r="P557" s="141">
        <v>0</v>
      </c>
    </row>
    <row r="558" spans="1:16" ht="12.75">
      <c r="A558" s="141">
        <v>10</v>
      </c>
      <c r="B558" s="141">
        <v>1999</v>
      </c>
      <c r="C558" s="141" t="s">
        <v>554</v>
      </c>
      <c r="D558" s="141">
        <v>0</v>
      </c>
      <c r="E558" s="141">
        <v>0</v>
      </c>
      <c r="F558" s="141">
        <v>0</v>
      </c>
      <c r="G558" s="141">
        <v>0</v>
      </c>
      <c r="H558" s="141">
        <v>0</v>
      </c>
      <c r="I558" s="141">
        <v>0</v>
      </c>
      <c r="J558" s="141">
        <v>0</v>
      </c>
      <c r="K558" s="141">
        <v>0</v>
      </c>
      <c r="L558" s="141">
        <v>0</v>
      </c>
      <c r="M558" s="141">
        <v>0</v>
      </c>
      <c r="N558" s="141">
        <v>0</v>
      </c>
      <c r="O558" s="141">
        <v>0</v>
      </c>
      <c r="P558" s="141">
        <v>0</v>
      </c>
    </row>
    <row r="559" spans="1:16" ht="12.75">
      <c r="A559" s="141">
        <v>10</v>
      </c>
      <c r="B559" s="141">
        <v>1999</v>
      </c>
      <c r="C559" s="141" t="s">
        <v>555</v>
      </c>
      <c r="D559" s="141">
        <v>0</v>
      </c>
      <c r="E559" s="141">
        <v>0</v>
      </c>
      <c r="F559" s="141">
        <v>0</v>
      </c>
      <c r="G559" s="141">
        <v>0</v>
      </c>
      <c r="H559" s="141">
        <v>0</v>
      </c>
      <c r="I559" s="141">
        <v>0</v>
      </c>
      <c r="J559" s="141">
        <v>0</v>
      </c>
      <c r="K559" s="141">
        <v>0</v>
      </c>
      <c r="L559" s="141">
        <v>0</v>
      </c>
      <c r="M559" s="141">
        <v>0</v>
      </c>
      <c r="N559" s="141">
        <v>0</v>
      </c>
      <c r="O559" s="141">
        <v>0</v>
      </c>
      <c r="P559" s="141">
        <v>0</v>
      </c>
    </row>
    <row r="560" spans="1:16" ht="12.75">
      <c r="A560" s="141">
        <v>10</v>
      </c>
      <c r="B560" s="141">
        <v>1999</v>
      </c>
      <c r="C560" s="141" t="s">
        <v>556</v>
      </c>
      <c r="D560" s="141">
        <v>0</v>
      </c>
      <c r="E560" s="141">
        <v>0</v>
      </c>
      <c r="F560" s="141">
        <v>0</v>
      </c>
      <c r="G560" s="141">
        <v>0</v>
      </c>
      <c r="H560" s="141">
        <v>0</v>
      </c>
      <c r="I560" s="141">
        <v>0</v>
      </c>
      <c r="J560" s="141">
        <v>0</v>
      </c>
      <c r="K560" s="141">
        <v>0</v>
      </c>
      <c r="L560" s="141">
        <v>0</v>
      </c>
      <c r="M560" s="141">
        <v>0</v>
      </c>
      <c r="N560" s="141">
        <v>0</v>
      </c>
      <c r="O560" s="141">
        <v>0</v>
      </c>
      <c r="P560" s="141">
        <v>0</v>
      </c>
    </row>
    <row r="561" spans="1:16" ht="12.75">
      <c r="A561" s="141">
        <v>10</v>
      </c>
      <c r="B561" s="141">
        <v>1999</v>
      </c>
      <c r="C561" s="141" t="s">
        <v>557</v>
      </c>
      <c r="D561" s="141">
        <v>0</v>
      </c>
      <c r="E561" s="141">
        <v>0</v>
      </c>
      <c r="F561" s="141">
        <v>0</v>
      </c>
      <c r="G561" s="141">
        <v>0</v>
      </c>
      <c r="H561" s="141">
        <v>0</v>
      </c>
      <c r="I561" s="141">
        <v>0</v>
      </c>
      <c r="J561" s="141">
        <v>0</v>
      </c>
      <c r="K561" s="141">
        <v>0</v>
      </c>
      <c r="L561" s="141">
        <v>0</v>
      </c>
      <c r="M561" s="141">
        <v>0</v>
      </c>
      <c r="N561" s="141">
        <v>0</v>
      </c>
      <c r="O561" s="141">
        <v>0</v>
      </c>
      <c r="P561" s="141">
        <v>0</v>
      </c>
    </row>
    <row r="562" spans="1:16" ht="12.75">
      <c r="A562" s="141">
        <v>10</v>
      </c>
      <c r="B562" s="141">
        <v>1999</v>
      </c>
      <c r="C562" s="141" t="s">
        <v>558</v>
      </c>
      <c r="D562" s="141">
        <v>0</v>
      </c>
      <c r="E562" s="141">
        <v>0</v>
      </c>
      <c r="F562" s="141">
        <v>0</v>
      </c>
      <c r="G562" s="141">
        <v>0</v>
      </c>
      <c r="H562" s="141">
        <v>0</v>
      </c>
      <c r="I562" s="141">
        <v>0</v>
      </c>
      <c r="J562" s="141">
        <v>0</v>
      </c>
      <c r="K562" s="141">
        <v>0</v>
      </c>
      <c r="L562" s="141">
        <v>0</v>
      </c>
      <c r="M562" s="141">
        <v>0</v>
      </c>
      <c r="N562" s="141">
        <v>0</v>
      </c>
      <c r="O562" s="141">
        <v>0</v>
      </c>
      <c r="P562" s="141">
        <v>0</v>
      </c>
    </row>
    <row r="563" spans="1:16" ht="12.75">
      <c r="A563" s="141">
        <v>10</v>
      </c>
      <c r="B563" s="141">
        <v>1999</v>
      </c>
      <c r="C563" s="141" t="s">
        <v>559</v>
      </c>
      <c r="D563" s="141">
        <v>0</v>
      </c>
      <c r="E563" s="141">
        <v>0</v>
      </c>
      <c r="F563" s="141">
        <v>0</v>
      </c>
      <c r="G563" s="141">
        <v>0</v>
      </c>
      <c r="H563" s="141">
        <v>0</v>
      </c>
      <c r="I563" s="141">
        <v>0</v>
      </c>
      <c r="J563" s="141">
        <v>0</v>
      </c>
      <c r="K563" s="141">
        <v>0</v>
      </c>
      <c r="L563" s="141">
        <v>0</v>
      </c>
      <c r="M563" s="141">
        <v>0</v>
      </c>
      <c r="N563" s="141">
        <v>0</v>
      </c>
      <c r="O563" s="141">
        <v>0</v>
      </c>
      <c r="P563" s="141">
        <v>0</v>
      </c>
    </row>
    <row r="564" spans="1:16" ht="12.75">
      <c r="A564" s="141">
        <v>10</v>
      </c>
      <c r="B564" s="141">
        <v>1999</v>
      </c>
      <c r="C564" s="141" t="s">
        <v>560</v>
      </c>
      <c r="D564" s="141">
        <v>0</v>
      </c>
      <c r="E564" s="141">
        <v>0</v>
      </c>
      <c r="F564" s="141">
        <v>0</v>
      </c>
      <c r="G564" s="141">
        <v>0</v>
      </c>
      <c r="H564" s="141">
        <v>0</v>
      </c>
      <c r="I564" s="141">
        <v>0</v>
      </c>
      <c r="J564" s="141">
        <v>0</v>
      </c>
      <c r="K564" s="141">
        <v>0</v>
      </c>
      <c r="L564" s="141">
        <v>0</v>
      </c>
      <c r="M564" s="141">
        <v>0</v>
      </c>
      <c r="N564" s="141">
        <v>0</v>
      </c>
      <c r="O564" s="141">
        <v>0</v>
      </c>
      <c r="P564" s="141">
        <v>0</v>
      </c>
    </row>
    <row r="565" spans="1:16" ht="12.75">
      <c r="A565" s="141">
        <v>10</v>
      </c>
      <c r="B565" s="141">
        <v>1999</v>
      </c>
      <c r="C565" s="141" t="s">
        <v>561</v>
      </c>
      <c r="D565" s="141">
        <v>0</v>
      </c>
      <c r="E565" s="141">
        <v>0</v>
      </c>
      <c r="F565" s="141">
        <v>0</v>
      </c>
      <c r="G565" s="141">
        <v>0</v>
      </c>
      <c r="H565" s="141">
        <v>0</v>
      </c>
      <c r="I565" s="141">
        <v>0</v>
      </c>
      <c r="J565" s="141">
        <v>0</v>
      </c>
      <c r="K565" s="141">
        <v>0</v>
      </c>
      <c r="L565" s="141">
        <v>0</v>
      </c>
      <c r="M565" s="141">
        <v>0</v>
      </c>
      <c r="N565" s="141">
        <v>0</v>
      </c>
      <c r="O565" s="141">
        <v>0</v>
      </c>
      <c r="P565" s="141">
        <v>0</v>
      </c>
    </row>
    <row r="566" spans="1:16" ht="12.75">
      <c r="A566" s="141">
        <v>10</v>
      </c>
      <c r="B566" s="141">
        <v>1999</v>
      </c>
      <c r="C566" s="141" t="s">
        <v>562</v>
      </c>
      <c r="D566" s="141">
        <v>0</v>
      </c>
      <c r="E566" s="141">
        <v>0</v>
      </c>
      <c r="F566" s="141">
        <v>0</v>
      </c>
      <c r="G566" s="141">
        <v>0</v>
      </c>
      <c r="H566" s="141">
        <v>0</v>
      </c>
      <c r="I566" s="141">
        <v>0</v>
      </c>
      <c r="J566" s="141">
        <v>0</v>
      </c>
      <c r="K566" s="141">
        <v>0</v>
      </c>
      <c r="L566" s="141">
        <v>0</v>
      </c>
      <c r="M566" s="141">
        <v>0</v>
      </c>
      <c r="N566" s="141">
        <v>0</v>
      </c>
      <c r="O566" s="141">
        <v>0</v>
      </c>
      <c r="P566" s="141">
        <v>0</v>
      </c>
    </row>
    <row r="567" spans="1:16" ht="12.75">
      <c r="A567" s="141">
        <v>10</v>
      </c>
      <c r="B567" s="141">
        <v>1999</v>
      </c>
      <c r="C567" s="141" t="s">
        <v>563</v>
      </c>
      <c r="D567" s="141">
        <v>0</v>
      </c>
      <c r="E567" s="141">
        <v>0</v>
      </c>
      <c r="F567" s="141">
        <v>0</v>
      </c>
      <c r="G567" s="141">
        <v>0</v>
      </c>
      <c r="H567" s="141">
        <v>0</v>
      </c>
      <c r="I567" s="141">
        <v>0</v>
      </c>
      <c r="J567" s="141">
        <v>0</v>
      </c>
      <c r="K567" s="141">
        <v>0</v>
      </c>
      <c r="L567" s="141">
        <v>0</v>
      </c>
      <c r="M567" s="141">
        <v>0</v>
      </c>
      <c r="N567" s="141">
        <v>0</v>
      </c>
      <c r="O567" s="141">
        <v>0</v>
      </c>
      <c r="P567" s="141">
        <v>0</v>
      </c>
    </row>
    <row r="568" spans="1:16" ht="12.75">
      <c r="A568" s="141">
        <v>10</v>
      </c>
      <c r="B568" s="141">
        <v>1999</v>
      </c>
      <c r="C568" s="141" t="s">
        <v>564</v>
      </c>
      <c r="D568" s="141">
        <v>0</v>
      </c>
      <c r="E568" s="141">
        <v>0</v>
      </c>
      <c r="F568" s="141">
        <v>0</v>
      </c>
      <c r="G568" s="141">
        <v>0</v>
      </c>
      <c r="H568" s="141">
        <v>0</v>
      </c>
      <c r="I568" s="141">
        <v>0</v>
      </c>
      <c r="J568" s="141">
        <v>0</v>
      </c>
      <c r="K568" s="141">
        <v>0</v>
      </c>
      <c r="L568" s="141">
        <v>0</v>
      </c>
      <c r="M568" s="141">
        <v>0</v>
      </c>
      <c r="N568" s="141">
        <v>0</v>
      </c>
      <c r="O568" s="141">
        <v>0</v>
      </c>
      <c r="P568" s="141">
        <v>0</v>
      </c>
    </row>
    <row r="569" spans="1:16" ht="12.75">
      <c r="A569" s="141">
        <v>10</v>
      </c>
      <c r="B569" s="141">
        <v>1999</v>
      </c>
      <c r="C569" s="141" t="s">
        <v>565</v>
      </c>
      <c r="D569" s="141">
        <v>0</v>
      </c>
      <c r="E569" s="141">
        <v>0</v>
      </c>
      <c r="F569" s="141">
        <v>0</v>
      </c>
      <c r="G569" s="141">
        <v>0</v>
      </c>
      <c r="H569" s="141">
        <v>0</v>
      </c>
      <c r="I569" s="141">
        <v>0</v>
      </c>
      <c r="J569" s="141">
        <v>0</v>
      </c>
      <c r="K569" s="141">
        <v>0</v>
      </c>
      <c r="L569" s="141">
        <v>0</v>
      </c>
      <c r="M569" s="141">
        <v>0</v>
      </c>
      <c r="N569" s="141">
        <v>0</v>
      </c>
      <c r="O569" s="141">
        <v>0</v>
      </c>
      <c r="P569" s="141">
        <v>0</v>
      </c>
    </row>
    <row r="570" spans="1:16" ht="12.75">
      <c r="A570" s="141">
        <v>10</v>
      </c>
      <c r="B570" s="141">
        <v>1999</v>
      </c>
      <c r="C570" s="141" t="s">
        <v>566</v>
      </c>
      <c r="D570" s="141">
        <v>0</v>
      </c>
      <c r="E570" s="141">
        <v>0</v>
      </c>
      <c r="F570" s="141">
        <v>0</v>
      </c>
      <c r="G570" s="141">
        <v>0</v>
      </c>
      <c r="H570" s="141">
        <v>0</v>
      </c>
      <c r="I570" s="141">
        <v>0</v>
      </c>
      <c r="J570" s="141">
        <v>0</v>
      </c>
      <c r="K570" s="141">
        <v>0</v>
      </c>
      <c r="L570" s="141">
        <v>0</v>
      </c>
      <c r="M570" s="141">
        <v>0</v>
      </c>
      <c r="N570" s="141">
        <v>0</v>
      </c>
      <c r="O570" s="141">
        <v>0</v>
      </c>
      <c r="P570" s="141">
        <v>0</v>
      </c>
    </row>
    <row r="571" spans="1:16" ht="12.75">
      <c r="A571" s="141">
        <v>10</v>
      </c>
      <c r="B571" s="141">
        <v>1999</v>
      </c>
      <c r="C571" s="141" t="s">
        <v>567</v>
      </c>
      <c r="D571" s="141">
        <v>0</v>
      </c>
      <c r="E571" s="141">
        <v>0</v>
      </c>
      <c r="F571" s="141">
        <v>0</v>
      </c>
      <c r="G571" s="141">
        <v>0</v>
      </c>
      <c r="H571" s="141">
        <v>0</v>
      </c>
      <c r="I571" s="141">
        <v>0</v>
      </c>
      <c r="J571" s="141">
        <v>0</v>
      </c>
      <c r="K571" s="141">
        <v>0</v>
      </c>
      <c r="L571" s="141">
        <v>0</v>
      </c>
      <c r="M571" s="141">
        <v>0</v>
      </c>
      <c r="N571" s="141">
        <v>0</v>
      </c>
      <c r="O571" s="141">
        <v>0</v>
      </c>
      <c r="P571" s="141">
        <v>0</v>
      </c>
    </row>
    <row r="572" spans="1:16" ht="12.75">
      <c r="A572" s="141">
        <v>10</v>
      </c>
      <c r="B572" s="141">
        <v>1999</v>
      </c>
      <c r="C572" s="141" t="s">
        <v>568</v>
      </c>
      <c r="D572" s="141">
        <v>0</v>
      </c>
      <c r="E572" s="141">
        <v>0</v>
      </c>
      <c r="F572" s="141">
        <v>0</v>
      </c>
      <c r="G572" s="141">
        <v>0</v>
      </c>
      <c r="H572" s="141">
        <v>0</v>
      </c>
      <c r="I572" s="141">
        <v>0</v>
      </c>
      <c r="J572" s="141">
        <v>0</v>
      </c>
      <c r="K572" s="141">
        <v>0</v>
      </c>
      <c r="L572" s="141">
        <v>0</v>
      </c>
      <c r="M572" s="141">
        <v>0</v>
      </c>
      <c r="N572" s="141">
        <v>0</v>
      </c>
      <c r="O572" s="141">
        <v>0</v>
      </c>
      <c r="P572" s="141">
        <v>0</v>
      </c>
    </row>
    <row r="573" spans="1:16" ht="12.75">
      <c r="A573" s="141">
        <v>10</v>
      </c>
      <c r="B573" s="141">
        <v>1999</v>
      </c>
      <c r="C573" s="141" t="s">
        <v>569</v>
      </c>
      <c r="D573" s="141">
        <v>0</v>
      </c>
      <c r="E573" s="141">
        <v>0</v>
      </c>
      <c r="F573" s="141">
        <v>0</v>
      </c>
      <c r="G573" s="141">
        <v>0</v>
      </c>
      <c r="H573" s="141">
        <v>0</v>
      </c>
      <c r="I573" s="141">
        <v>0</v>
      </c>
      <c r="J573" s="141">
        <v>0</v>
      </c>
      <c r="K573" s="141">
        <v>0</v>
      </c>
      <c r="L573" s="141">
        <v>0</v>
      </c>
      <c r="M573" s="141">
        <v>0</v>
      </c>
      <c r="N573" s="141">
        <v>0</v>
      </c>
      <c r="O573" s="141">
        <v>0</v>
      </c>
      <c r="P573" s="141">
        <v>0</v>
      </c>
    </row>
    <row r="574" spans="1:16" ht="12.75">
      <c r="A574" s="141">
        <v>10</v>
      </c>
      <c r="B574" s="141">
        <v>1999</v>
      </c>
      <c r="C574" s="141" t="s">
        <v>570</v>
      </c>
      <c r="D574" s="141">
        <v>0</v>
      </c>
      <c r="E574" s="141">
        <v>0</v>
      </c>
      <c r="F574" s="141">
        <v>0</v>
      </c>
      <c r="G574" s="141">
        <v>0</v>
      </c>
      <c r="H574" s="141">
        <v>0</v>
      </c>
      <c r="I574" s="141">
        <v>0</v>
      </c>
      <c r="J574" s="141">
        <v>0</v>
      </c>
      <c r="K574" s="141">
        <v>0</v>
      </c>
      <c r="L574" s="141">
        <v>0</v>
      </c>
      <c r="M574" s="141">
        <v>0</v>
      </c>
      <c r="N574" s="141">
        <v>0</v>
      </c>
      <c r="O574" s="141">
        <v>0</v>
      </c>
      <c r="P574" s="141">
        <v>0</v>
      </c>
    </row>
    <row r="575" spans="1:16" ht="12.75">
      <c r="A575" s="141">
        <v>10</v>
      </c>
      <c r="B575" s="141">
        <v>1999</v>
      </c>
      <c r="C575" s="141" t="s">
        <v>571</v>
      </c>
      <c r="D575" s="141">
        <v>0</v>
      </c>
      <c r="E575" s="141">
        <v>0</v>
      </c>
      <c r="F575" s="141">
        <v>0</v>
      </c>
      <c r="G575" s="141">
        <v>0</v>
      </c>
      <c r="H575" s="141">
        <v>0</v>
      </c>
      <c r="I575" s="141">
        <v>0</v>
      </c>
      <c r="J575" s="141">
        <v>0</v>
      </c>
      <c r="K575" s="141">
        <v>0</v>
      </c>
      <c r="L575" s="141">
        <v>0</v>
      </c>
      <c r="M575" s="141">
        <v>0</v>
      </c>
      <c r="N575" s="141">
        <v>0</v>
      </c>
      <c r="O575" s="141">
        <v>0</v>
      </c>
      <c r="P575" s="141">
        <v>0</v>
      </c>
    </row>
    <row r="576" spans="1:16" ht="12.75">
      <c r="A576" s="141">
        <v>10</v>
      </c>
      <c r="B576" s="141">
        <v>1999</v>
      </c>
      <c r="C576" s="141" t="s">
        <v>572</v>
      </c>
      <c r="D576" s="141">
        <v>0</v>
      </c>
      <c r="E576" s="141">
        <v>0</v>
      </c>
      <c r="F576" s="141">
        <v>0</v>
      </c>
      <c r="G576" s="141">
        <v>0</v>
      </c>
      <c r="H576" s="141">
        <v>0</v>
      </c>
      <c r="I576" s="141">
        <v>0</v>
      </c>
      <c r="J576" s="141">
        <v>0</v>
      </c>
      <c r="K576" s="141">
        <v>0</v>
      </c>
      <c r="L576" s="141">
        <v>0</v>
      </c>
      <c r="M576" s="141">
        <v>0</v>
      </c>
      <c r="N576" s="141">
        <v>0</v>
      </c>
      <c r="O576" s="141">
        <v>0</v>
      </c>
      <c r="P576" s="141">
        <v>0</v>
      </c>
    </row>
    <row r="577" spans="1:16" ht="12.75">
      <c r="A577" s="141">
        <v>10</v>
      </c>
      <c r="B577" s="141">
        <v>1999</v>
      </c>
      <c r="C577" s="141" t="s">
        <v>573</v>
      </c>
      <c r="D577" s="141">
        <v>0</v>
      </c>
      <c r="E577" s="141">
        <v>0</v>
      </c>
      <c r="F577" s="141">
        <v>0</v>
      </c>
      <c r="G577" s="141">
        <v>0</v>
      </c>
      <c r="H577" s="141">
        <v>0</v>
      </c>
      <c r="I577" s="141">
        <v>0</v>
      </c>
      <c r="J577" s="141">
        <v>0</v>
      </c>
      <c r="K577" s="141">
        <v>0</v>
      </c>
      <c r="L577" s="141">
        <v>0</v>
      </c>
      <c r="M577" s="141">
        <v>0</v>
      </c>
      <c r="N577" s="141">
        <v>0</v>
      </c>
      <c r="O577" s="141">
        <v>0</v>
      </c>
      <c r="P577" s="141">
        <v>0</v>
      </c>
    </row>
    <row r="578" spans="1:16" ht="12.75">
      <c r="A578" s="141">
        <v>10</v>
      </c>
      <c r="B578" s="141">
        <v>1999</v>
      </c>
      <c r="C578" s="141" t="s">
        <v>574</v>
      </c>
      <c r="D578" s="141">
        <v>0</v>
      </c>
      <c r="E578" s="141">
        <v>0</v>
      </c>
      <c r="F578" s="141">
        <v>0</v>
      </c>
      <c r="G578" s="141">
        <v>0</v>
      </c>
      <c r="H578" s="141">
        <v>0</v>
      </c>
      <c r="I578" s="141">
        <v>0</v>
      </c>
      <c r="J578" s="141">
        <v>0</v>
      </c>
      <c r="K578" s="141">
        <v>0</v>
      </c>
      <c r="L578" s="141">
        <v>0</v>
      </c>
      <c r="M578" s="141">
        <v>0</v>
      </c>
      <c r="N578" s="141">
        <v>0</v>
      </c>
      <c r="O578" s="141">
        <v>0</v>
      </c>
      <c r="P578" s="141">
        <v>0</v>
      </c>
    </row>
    <row r="579" spans="1:16" ht="12.75">
      <c r="A579" s="141">
        <v>10</v>
      </c>
      <c r="B579" s="141">
        <v>1999</v>
      </c>
      <c r="C579" s="141" t="s">
        <v>575</v>
      </c>
      <c r="D579" s="141">
        <v>0</v>
      </c>
      <c r="E579" s="141">
        <v>0</v>
      </c>
      <c r="F579" s="141">
        <v>0</v>
      </c>
      <c r="G579" s="141">
        <v>0</v>
      </c>
      <c r="H579" s="141">
        <v>0</v>
      </c>
      <c r="I579" s="141">
        <v>0</v>
      </c>
      <c r="J579" s="141">
        <v>0</v>
      </c>
      <c r="K579" s="141">
        <v>0</v>
      </c>
      <c r="L579" s="141">
        <v>0</v>
      </c>
      <c r="M579" s="141">
        <v>0</v>
      </c>
      <c r="N579" s="141">
        <v>0</v>
      </c>
      <c r="O579" s="141">
        <v>0</v>
      </c>
      <c r="P579" s="141">
        <v>0</v>
      </c>
    </row>
    <row r="580" spans="1:16" ht="12.75">
      <c r="A580" s="141">
        <v>10</v>
      </c>
      <c r="B580" s="141">
        <v>1999</v>
      </c>
      <c r="C580" s="141" t="s">
        <v>576</v>
      </c>
      <c r="D580" s="141">
        <v>0</v>
      </c>
      <c r="E580" s="141">
        <v>0</v>
      </c>
      <c r="F580" s="141">
        <v>0</v>
      </c>
      <c r="G580" s="141">
        <v>0</v>
      </c>
      <c r="H580" s="141">
        <v>0</v>
      </c>
      <c r="I580" s="141">
        <v>0</v>
      </c>
      <c r="J580" s="141">
        <v>0</v>
      </c>
      <c r="K580" s="141">
        <v>0</v>
      </c>
      <c r="L580" s="141">
        <v>0</v>
      </c>
      <c r="M580" s="141">
        <v>0</v>
      </c>
      <c r="N580" s="141">
        <v>0</v>
      </c>
      <c r="O580" s="141">
        <v>0</v>
      </c>
      <c r="P580" s="141">
        <v>0</v>
      </c>
    </row>
    <row r="581" spans="1:16" ht="12.75">
      <c r="A581" s="141">
        <v>10</v>
      </c>
      <c r="B581" s="141">
        <v>1999</v>
      </c>
      <c r="C581" s="141" t="s">
        <v>577</v>
      </c>
      <c r="D581" s="141">
        <v>0</v>
      </c>
      <c r="E581" s="141">
        <v>0</v>
      </c>
      <c r="F581" s="141">
        <v>0</v>
      </c>
      <c r="G581" s="141">
        <v>0</v>
      </c>
      <c r="H581" s="141">
        <v>0</v>
      </c>
      <c r="I581" s="141">
        <v>0</v>
      </c>
      <c r="J581" s="141">
        <v>0</v>
      </c>
      <c r="K581" s="141">
        <v>0</v>
      </c>
      <c r="L581" s="141">
        <v>0</v>
      </c>
      <c r="M581" s="141">
        <v>0</v>
      </c>
      <c r="N581" s="141">
        <v>0</v>
      </c>
      <c r="O581" s="141">
        <v>0</v>
      </c>
      <c r="P581" s="141">
        <v>0</v>
      </c>
    </row>
    <row r="582" spans="1:16" ht="12.75">
      <c r="A582" s="141">
        <v>10</v>
      </c>
      <c r="B582" s="141">
        <v>1999</v>
      </c>
      <c r="C582" s="141" t="s">
        <v>578</v>
      </c>
      <c r="D582" s="141">
        <v>0</v>
      </c>
      <c r="E582" s="141">
        <v>0</v>
      </c>
      <c r="F582" s="141">
        <v>0</v>
      </c>
      <c r="G582" s="141">
        <v>0</v>
      </c>
      <c r="H582" s="141">
        <v>0</v>
      </c>
      <c r="I582" s="141">
        <v>0</v>
      </c>
      <c r="J582" s="141">
        <v>0</v>
      </c>
      <c r="K582" s="141">
        <v>0</v>
      </c>
      <c r="L582" s="141">
        <v>0</v>
      </c>
      <c r="M582" s="141">
        <v>0</v>
      </c>
      <c r="N582" s="141">
        <v>0</v>
      </c>
      <c r="O582" s="141">
        <v>0</v>
      </c>
      <c r="P582" s="141">
        <v>0</v>
      </c>
    </row>
    <row r="583" spans="1:16" ht="12.75">
      <c r="A583" s="141">
        <v>10</v>
      </c>
      <c r="B583" s="141">
        <v>1999</v>
      </c>
      <c r="C583" s="141" t="s">
        <v>579</v>
      </c>
      <c r="D583" s="141">
        <v>0</v>
      </c>
      <c r="E583" s="141">
        <v>0</v>
      </c>
      <c r="F583" s="141">
        <v>0</v>
      </c>
      <c r="G583" s="141">
        <v>0</v>
      </c>
      <c r="H583" s="141">
        <v>0</v>
      </c>
      <c r="I583" s="141">
        <v>0</v>
      </c>
      <c r="J583" s="141">
        <v>0</v>
      </c>
      <c r="K583" s="141">
        <v>0</v>
      </c>
      <c r="L583" s="141">
        <v>0</v>
      </c>
      <c r="M583" s="141">
        <v>0</v>
      </c>
      <c r="N583" s="141">
        <v>0</v>
      </c>
      <c r="O583" s="141">
        <v>0</v>
      </c>
      <c r="P583" s="141">
        <v>0</v>
      </c>
    </row>
    <row r="584" spans="1:16" ht="12.75">
      <c r="A584" s="141">
        <v>10</v>
      </c>
      <c r="B584" s="141">
        <v>1999</v>
      </c>
      <c r="C584" s="141" t="s">
        <v>580</v>
      </c>
      <c r="D584" s="141">
        <v>0</v>
      </c>
      <c r="E584" s="141">
        <v>0</v>
      </c>
      <c r="F584" s="141">
        <v>0</v>
      </c>
      <c r="G584" s="141">
        <v>0</v>
      </c>
      <c r="H584" s="141">
        <v>0</v>
      </c>
      <c r="I584" s="141">
        <v>0</v>
      </c>
      <c r="J584" s="141">
        <v>0</v>
      </c>
      <c r="K584" s="141">
        <v>0</v>
      </c>
      <c r="L584" s="141">
        <v>0</v>
      </c>
      <c r="M584" s="141">
        <v>0</v>
      </c>
      <c r="N584" s="141">
        <v>0</v>
      </c>
      <c r="O584" s="141">
        <v>0</v>
      </c>
      <c r="P584" s="141">
        <v>0</v>
      </c>
    </row>
    <row r="585" spans="1:16" ht="12.75">
      <c r="A585" s="141">
        <v>10</v>
      </c>
      <c r="B585" s="141">
        <v>1999</v>
      </c>
      <c r="C585" s="141" t="s">
        <v>581</v>
      </c>
      <c r="D585" s="141">
        <v>0</v>
      </c>
      <c r="E585" s="141">
        <v>0</v>
      </c>
      <c r="F585" s="141">
        <v>0</v>
      </c>
      <c r="G585" s="141">
        <v>0</v>
      </c>
      <c r="H585" s="141">
        <v>0</v>
      </c>
      <c r="I585" s="141">
        <v>0</v>
      </c>
      <c r="J585" s="141">
        <v>0</v>
      </c>
      <c r="K585" s="141">
        <v>0</v>
      </c>
      <c r="L585" s="141">
        <v>0</v>
      </c>
      <c r="M585" s="141">
        <v>0</v>
      </c>
      <c r="N585" s="141">
        <v>0</v>
      </c>
      <c r="O585" s="141">
        <v>0</v>
      </c>
      <c r="P585" s="141">
        <v>0</v>
      </c>
    </row>
    <row r="586" spans="1:16" ht="12.75">
      <c r="A586" s="141">
        <v>10</v>
      </c>
      <c r="B586" s="141">
        <v>1999</v>
      </c>
      <c r="C586" s="141" t="s">
        <v>582</v>
      </c>
      <c r="D586" s="141">
        <v>0</v>
      </c>
      <c r="E586" s="141">
        <v>0</v>
      </c>
      <c r="F586" s="141">
        <v>0</v>
      </c>
      <c r="G586" s="141">
        <v>0</v>
      </c>
      <c r="H586" s="141">
        <v>0</v>
      </c>
      <c r="I586" s="141">
        <v>0</v>
      </c>
      <c r="J586" s="141">
        <v>0</v>
      </c>
      <c r="K586" s="141">
        <v>0</v>
      </c>
      <c r="L586" s="141">
        <v>0</v>
      </c>
      <c r="M586" s="141">
        <v>0</v>
      </c>
      <c r="N586" s="141">
        <v>0</v>
      </c>
      <c r="O586" s="141">
        <v>0</v>
      </c>
      <c r="P586" s="141">
        <v>0</v>
      </c>
    </row>
    <row r="587" spans="1:16" ht="12.75">
      <c r="A587" s="141">
        <v>10</v>
      </c>
      <c r="B587" s="141">
        <v>1999</v>
      </c>
      <c r="C587" s="141" t="s">
        <v>583</v>
      </c>
      <c r="D587" s="141">
        <v>0</v>
      </c>
      <c r="E587" s="141">
        <v>0</v>
      </c>
      <c r="F587" s="141">
        <v>0</v>
      </c>
      <c r="G587" s="141">
        <v>0</v>
      </c>
      <c r="H587" s="141">
        <v>0</v>
      </c>
      <c r="I587" s="141">
        <v>0</v>
      </c>
      <c r="J587" s="141">
        <v>0</v>
      </c>
      <c r="K587" s="141">
        <v>0</v>
      </c>
      <c r="L587" s="141">
        <v>0</v>
      </c>
      <c r="M587" s="141">
        <v>0</v>
      </c>
      <c r="N587" s="141">
        <v>0</v>
      </c>
      <c r="O587" s="141">
        <v>0</v>
      </c>
      <c r="P587" s="141">
        <v>0</v>
      </c>
    </row>
    <row r="588" spans="1:16" ht="12.75">
      <c r="A588" s="141">
        <v>10</v>
      </c>
      <c r="B588" s="141">
        <v>1999</v>
      </c>
      <c r="C588" s="141" t="s">
        <v>584</v>
      </c>
      <c r="D588" s="141">
        <v>0</v>
      </c>
      <c r="E588" s="141">
        <v>0</v>
      </c>
      <c r="F588" s="141">
        <v>0</v>
      </c>
      <c r="G588" s="141">
        <v>0</v>
      </c>
      <c r="H588" s="141">
        <v>0</v>
      </c>
      <c r="I588" s="141">
        <v>0</v>
      </c>
      <c r="J588" s="141">
        <v>0</v>
      </c>
      <c r="K588" s="141">
        <v>0</v>
      </c>
      <c r="L588" s="141">
        <v>0</v>
      </c>
      <c r="M588" s="141">
        <v>0</v>
      </c>
      <c r="N588" s="141">
        <v>0</v>
      </c>
      <c r="O588" s="141">
        <v>0</v>
      </c>
      <c r="P588" s="141">
        <v>0</v>
      </c>
    </row>
    <row r="589" spans="1:16" ht="12.75">
      <c r="A589" s="141">
        <v>10</v>
      </c>
      <c r="B589" s="141">
        <v>1999</v>
      </c>
      <c r="C589" s="141" t="s">
        <v>585</v>
      </c>
      <c r="D589" s="141">
        <v>0</v>
      </c>
      <c r="E589" s="141">
        <v>0</v>
      </c>
      <c r="F589" s="141">
        <v>0</v>
      </c>
      <c r="G589" s="141">
        <v>0</v>
      </c>
      <c r="H589" s="141">
        <v>0</v>
      </c>
      <c r="I589" s="141">
        <v>0</v>
      </c>
      <c r="J589" s="141">
        <v>0</v>
      </c>
      <c r="K589" s="141">
        <v>0</v>
      </c>
      <c r="L589" s="141">
        <v>0</v>
      </c>
      <c r="M589" s="141">
        <v>0</v>
      </c>
      <c r="N589" s="141">
        <v>0</v>
      </c>
      <c r="O589" s="141">
        <v>0</v>
      </c>
      <c r="P589" s="141">
        <v>0</v>
      </c>
    </row>
    <row r="590" spans="1:16" ht="12.75">
      <c r="A590" s="141">
        <v>10</v>
      </c>
      <c r="B590" s="141">
        <v>1999</v>
      </c>
      <c r="C590" s="141" t="s">
        <v>586</v>
      </c>
      <c r="D590" s="141">
        <v>0</v>
      </c>
      <c r="E590" s="141">
        <v>0</v>
      </c>
      <c r="F590" s="141">
        <v>0</v>
      </c>
      <c r="G590" s="141">
        <v>0</v>
      </c>
      <c r="H590" s="141">
        <v>0</v>
      </c>
      <c r="I590" s="141">
        <v>0</v>
      </c>
      <c r="J590" s="141">
        <v>0</v>
      </c>
      <c r="K590" s="141">
        <v>0</v>
      </c>
      <c r="L590" s="141">
        <v>0</v>
      </c>
      <c r="M590" s="141">
        <v>0</v>
      </c>
      <c r="N590" s="141">
        <v>0</v>
      </c>
      <c r="O590" s="141">
        <v>0</v>
      </c>
      <c r="P590" s="141">
        <v>0</v>
      </c>
    </row>
    <row r="591" spans="1:16" ht="12.75">
      <c r="A591" s="141">
        <v>10</v>
      </c>
      <c r="B591" s="141">
        <v>1999</v>
      </c>
      <c r="C591" s="141" t="s">
        <v>587</v>
      </c>
      <c r="D591" s="141">
        <v>0</v>
      </c>
      <c r="E591" s="141">
        <v>0</v>
      </c>
      <c r="F591" s="141">
        <v>0</v>
      </c>
      <c r="G591" s="141">
        <v>0</v>
      </c>
      <c r="H591" s="141">
        <v>0</v>
      </c>
      <c r="I591" s="141">
        <v>0</v>
      </c>
      <c r="J591" s="141">
        <v>0</v>
      </c>
      <c r="K591" s="141">
        <v>0</v>
      </c>
      <c r="L591" s="141">
        <v>0</v>
      </c>
      <c r="M591" s="141">
        <v>0</v>
      </c>
      <c r="N591" s="141">
        <v>0</v>
      </c>
      <c r="O591" s="141">
        <v>0</v>
      </c>
      <c r="P591" s="141">
        <v>0</v>
      </c>
    </row>
    <row r="592" spans="1:16" ht="12.75">
      <c r="A592" s="141">
        <v>10</v>
      </c>
      <c r="B592" s="141">
        <v>1999</v>
      </c>
      <c r="C592" s="141" t="s">
        <v>588</v>
      </c>
      <c r="D592" s="141">
        <v>0</v>
      </c>
      <c r="E592" s="141">
        <v>0</v>
      </c>
      <c r="F592" s="141">
        <v>0</v>
      </c>
      <c r="G592" s="141">
        <v>0</v>
      </c>
      <c r="H592" s="141">
        <v>0</v>
      </c>
      <c r="I592" s="141">
        <v>0</v>
      </c>
      <c r="J592" s="141">
        <v>0</v>
      </c>
      <c r="K592" s="141">
        <v>0</v>
      </c>
      <c r="L592" s="141">
        <v>0</v>
      </c>
      <c r="M592" s="141">
        <v>0</v>
      </c>
      <c r="N592" s="141">
        <v>0</v>
      </c>
      <c r="O592" s="141">
        <v>0</v>
      </c>
      <c r="P592" s="141">
        <v>0</v>
      </c>
    </row>
    <row r="593" spans="1:16" ht="12.75">
      <c r="A593" s="141">
        <v>10</v>
      </c>
      <c r="B593" s="141">
        <v>1999</v>
      </c>
      <c r="C593" s="141" t="s">
        <v>589</v>
      </c>
      <c r="D593" s="141">
        <v>0</v>
      </c>
      <c r="E593" s="141">
        <v>0</v>
      </c>
      <c r="F593" s="141">
        <v>0</v>
      </c>
      <c r="G593" s="141">
        <v>0</v>
      </c>
      <c r="H593" s="141">
        <v>0</v>
      </c>
      <c r="I593" s="141">
        <v>0</v>
      </c>
      <c r="J593" s="141">
        <v>0</v>
      </c>
      <c r="K593" s="141">
        <v>0</v>
      </c>
      <c r="L593" s="141">
        <v>0</v>
      </c>
      <c r="M593" s="141">
        <v>0</v>
      </c>
      <c r="N593" s="141">
        <v>0</v>
      </c>
      <c r="O593" s="141">
        <v>0</v>
      </c>
      <c r="P593" s="141">
        <v>0</v>
      </c>
    </row>
    <row r="594" spans="1:16" ht="12.75">
      <c r="A594" s="141">
        <v>10</v>
      </c>
      <c r="B594" s="141">
        <v>1999</v>
      </c>
      <c r="C594" s="141" t="s">
        <v>590</v>
      </c>
      <c r="D594" s="141">
        <v>0</v>
      </c>
      <c r="E594" s="141">
        <v>0</v>
      </c>
      <c r="F594" s="141">
        <v>0</v>
      </c>
      <c r="G594" s="141">
        <v>0</v>
      </c>
      <c r="H594" s="141">
        <v>0</v>
      </c>
      <c r="I594" s="141">
        <v>0</v>
      </c>
      <c r="J594" s="141">
        <v>0</v>
      </c>
      <c r="K594" s="141">
        <v>0</v>
      </c>
      <c r="L594" s="141">
        <v>0</v>
      </c>
      <c r="M594" s="141">
        <v>0</v>
      </c>
      <c r="N594" s="141">
        <v>0</v>
      </c>
      <c r="O594" s="141">
        <v>0</v>
      </c>
      <c r="P594" s="141">
        <v>0</v>
      </c>
    </row>
    <row r="595" spans="1:16" ht="12.75">
      <c r="A595" s="141">
        <v>10</v>
      </c>
      <c r="B595" s="141">
        <v>1999</v>
      </c>
      <c r="C595" s="141" t="s">
        <v>591</v>
      </c>
      <c r="D595" s="141">
        <v>0</v>
      </c>
      <c r="E595" s="141">
        <v>0</v>
      </c>
      <c r="F595" s="141">
        <v>0</v>
      </c>
      <c r="G595" s="141">
        <v>0</v>
      </c>
      <c r="H595" s="141">
        <v>0</v>
      </c>
      <c r="I595" s="141">
        <v>0</v>
      </c>
      <c r="J595" s="141">
        <v>0</v>
      </c>
      <c r="K595" s="141">
        <v>0</v>
      </c>
      <c r="L595" s="141">
        <v>0</v>
      </c>
      <c r="M595" s="141">
        <v>0</v>
      </c>
      <c r="N595" s="141">
        <v>0</v>
      </c>
      <c r="O595" s="141">
        <v>0</v>
      </c>
      <c r="P595" s="141">
        <v>0</v>
      </c>
    </row>
    <row r="596" spans="1:16" ht="12.75">
      <c r="A596" s="141">
        <v>10</v>
      </c>
      <c r="B596" s="141">
        <v>1999</v>
      </c>
      <c r="C596" s="141" t="s">
        <v>592</v>
      </c>
      <c r="D596" s="141">
        <v>0</v>
      </c>
      <c r="E596" s="141">
        <v>0</v>
      </c>
      <c r="F596" s="141">
        <v>0</v>
      </c>
      <c r="G596" s="141">
        <v>0</v>
      </c>
      <c r="H596" s="141">
        <v>0</v>
      </c>
      <c r="I596" s="141">
        <v>0</v>
      </c>
      <c r="J596" s="141">
        <v>0</v>
      </c>
      <c r="K596" s="141">
        <v>0</v>
      </c>
      <c r="L596" s="141">
        <v>0</v>
      </c>
      <c r="M596" s="141">
        <v>0</v>
      </c>
      <c r="N596" s="141">
        <v>0</v>
      </c>
      <c r="O596" s="141">
        <v>0</v>
      </c>
      <c r="P596" s="141">
        <v>0</v>
      </c>
    </row>
    <row r="597" spans="1:16" ht="12.75">
      <c r="A597" s="141">
        <v>10</v>
      </c>
      <c r="B597" s="141">
        <v>1999</v>
      </c>
      <c r="C597" s="141" t="s">
        <v>593</v>
      </c>
      <c r="D597" s="141">
        <v>0</v>
      </c>
      <c r="E597" s="141">
        <v>0</v>
      </c>
      <c r="F597" s="141">
        <v>0</v>
      </c>
      <c r="G597" s="141">
        <v>0</v>
      </c>
      <c r="H597" s="141">
        <v>0</v>
      </c>
      <c r="I597" s="141">
        <v>0</v>
      </c>
      <c r="J597" s="141">
        <v>0</v>
      </c>
      <c r="K597" s="141">
        <v>0</v>
      </c>
      <c r="L597" s="141">
        <v>0</v>
      </c>
      <c r="M597" s="141">
        <v>0</v>
      </c>
      <c r="N597" s="141">
        <v>0</v>
      </c>
      <c r="O597" s="141">
        <v>0</v>
      </c>
      <c r="P597" s="141">
        <v>0</v>
      </c>
    </row>
    <row r="598" spans="1:16" ht="12.75">
      <c r="A598" s="141">
        <v>10</v>
      </c>
      <c r="B598" s="141">
        <v>1999</v>
      </c>
      <c r="C598" s="141" t="s">
        <v>594</v>
      </c>
      <c r="D598" s="141">
        <v>0</v>
      </c>
      <c r="E598" s="141">
        <v>0</v>
      </c>
      <c r="F598" s="141">
        <v>0</v>
      </c>
      <c r="G598" s="141">
        <v>0</v>
      </c>
      <c r="H598" s="141">
        <v>0</v>
      </c>
      <c r="I598" s="141">
        <v>0</v>
      </c>
      <c r="J598" s="141">
        <v>0</v>
      </c>
      <c r="K598" s="141">
        <v>0</v>
      </c>
      <c r="L598" s="141">
        <v>0</v>
      </c>
      <c r="M598" s="141">
        <v>0</v>
      </c>
      <c r="N598" s="141">
        <v>0</v>
      </c>
      <c r="O598" s="141">
        <v>0</v>
      </c>
      <c r="P598" s="141">
        <v>0</v>
      </c>
    </row>
    <row r="599" spans="1:16" ht="12.75">
      <c r="A599" s="141">
        <v>10</v>
      </c>
      <c r="B599" s="141">
        <v>1999</v>
      </c>
      <c r="C599" s="141" t="s">
        <v>595</v>
      </c>
      <c r="D599" s="141">
        <v>0</v>
      </c>
      <c r="E599" s="141">
        <v>0</v>
      </c>
      <c r="F599" s="141">
        <v>0</v>
      </c>
      <c r="G599" s="141">
        <v>0</v>
      </c>
      <c r="H599" s="141">
        <v>0</v>
      </c>
      <c r="I599" s="141">
        <v>0</v>
      </c>
      <c r="J599" s="141">
        <v>0</v>
      </c>
      <c r="K599" s="141">
        <v>0</v>
      </c>
      <c r="L599" s="141">
        <v>0</v>
      </c>
      <c r="M599" s="141">
        <v>0</v>
      </c>
      <c r="N599" s="141">
        <v>0</v>
      </c>
      <c r="O599" s="141">
        <v>0</v>
      </c>
      <c r="P599" s="141">
        <v>0</v>
      </c>
    </row>
    <row r="600" spans="1:16" ht="12.75">
      <c r="A600" s="141">
        <v>10</v>
      </c>
      <c r="B600" s="141">
        <v>1999</v>
      </c>
      <c r="C600" s="141" t="s">
        <v>596</v>
      </c>
      <c r="D600" s="141">
        <v>0</v>
      </c>
      <c r="E600" s="141">
        <v>0</v>
      </c>
      <c r="F600" s="141">
        <v>0</v>
      </c>
      <c r="G600" s="141">
        <v>0</v>
      </c>
      <c r="H600" s="141">
        <v>0</v>
      </c>
      <c r="I600" s="141">
        <v>0</v>
      </c>
      <c r="J600" s="141">
        <v>0</v>
      </c>
      <c r="K600" s="141">
        <v>0</v>
      </c>
      <c r="L600" s="141">
        <v>0</v>
      </c>
      <c r="M600" s="141">
        <v>0</v>
      </c>
      <c r="N600" s="141">
        <v>0</v>
      </c>
      <c r="O600" s="141">
        <v>0</v>
      </c>
      <c r="P600" s="141">
        <v>0</v>
      </c>
    </row>
    <row r="601" spans="1:16" ht="12.75">
      <c r="A601" s="141">
        <v>10</v>
      </c>
      <c r="B601" s="141">
        <v>1999</v>
      </c>
      <c r="C601" s="141" t="s">
        <v>597</v>
      </c>
      <c r="D601" s="141">
        <v>0</v>
      </c>
      <c r="E601" s="141">
        <v>0</v>
      </c>
      <c r="F601" s="141">
        <v>0</v>
      </c>
      <c r="G601" s="141">
        <v>0</v>
      </c>
      <c r="H601" s="141">
        <v>0</v>
      </c>
      <c r="I601" s="141">
        <v>0</v>
      </c>
      <c r="J601" s="141">
        <v>0</v>
      </c>
      <c r="K601" s="141">
        <v>0</v>
      </c>
      <c r="L601" s="141">
        <v>0</v>
      </c>
      <c r="M601" s="141">
        <v>0</v>
      </c>
      <c r="N601" s="141">
        <v>0</v>
      </c>
      <c r="O601" s="141">
        <v>0</v>
      </c>
      <c r="P601" s="141">
        <v>0</v>
      </c>
    </row>
    <row r="602" spans="1:16" ht="12.75">
      <c r="A602" s="141">
        <v>10</v>
      </c>
      <c r="B602" s="141">
        <v>1999</v>
      </c>
      <c r="C602" s="141" t="s">
        <v>500</v>
      </c>
      <c r="D602" s="141">
        <v>0</v>
      </c>
      <c r="E602" s="141">
        <v>0</v>
      </c>
      <c r="F602" s="141">
        <v>0</v>
      </c>
      <c r="G602" s="141">
        <v>0</v>
      </c>
      <c r="H602" s="141">
        <v>0</v>
      </c>
      <c r="I602" s="141">
        <v>0</v>
      </c>
      <c r="J602" s="141">
        <v>0</v>
      </c>
      <c r="K602" s="141">
        <v>0</v>
      </c>
      <c r="L602" s="141">
        <v>0</v>
      </c>
      <c r="M602" s="141">
        <v>0</v>
      </c>
      <c r="N602" s="141">
        <v>0</v>
      </c>
      <c r="O602" s="141">
        <v>0</v>
      </c>
      <c r="P602" s="141">
        <v>0</v>
      </c>
    </row>
    <row r="603" spans="1:16" ht="12.75">
      <c r="A603" s="141">
        <v>10</v>
      </c>
      <c r="B603" s="141">
        <v>1999</v>
      </c>
      <c r="C603" s="141" t="s">
        <v>501</v>
      </c>
      <c r="D603" s="141">
        <v>0</v>
      </c>
      <c r="E603" s="141">
        <v>0</v>
      </c>
      <c r="F603" s="141">
        <v>0</v>
      </c>
      <c r="G603" s="141">
        <v>0</v>
      </c>
      <c r="H603" s="141">
        <v>0</v>
      </c>
      <c r="I603" s="141">
        <v>0</v>
      </c>
      <c r="J603" s="141">
        <v>0</v>
      </c>
      <c r="K603" s="141">
        <v>0</v>
      </c>
      <c r="L603" s="141">
        <v>0</v>
      </c>
      <c r="M603" s="141">
        <v>0</v>
      </c>
      <c r="N603" s="141">
        <v>0</v>
      </c>
      <c r="O603" s="141">
        <v>0</v>
      </c>
      <c r="P603" s="141">
        <v>0</v>
      </c>
    </row>
    <row r="604" spans="1:16" ht="12.75">
      <c r="A604" s="141">
        <v>10</v>
      </c>
      <c r="B604" s="141">
        <v>1999</v>
      </c>
      <c r="C604" s="141" t="s">
        <v>502</v>
      </c>
      <c r="D604" s="141">
        <v>0</v>
      </c>
      <c r="E604" s="141">
        <v>0</v>
      </c>
      <c r="F604" s="141">
        <v>0</v>
      </c>
      <c r="G604" s="141">
        <v>0</v>
      </c>
      <c r="H604" s="141">
        <v>0</v>
      </c>
      <c r="I604" s="141">
        <v>0</v>
      </c>
      <c r="J604" s="141">
        <v>0</v>
      </c>
      <c r="K604" s="141">
        <v>0</v>
      </c>
      <c r="L604" s="141">
        <v>0</v>
      </c>
      <c r="M604" s="141">
        <v>0</v>
      </c>
      <c r="N604" s="141">
        <v>0</v>
      </c>
      <c r="O604" s="141">
        <v>0</v>
      </c>
      <c r="P604" s="141">
        <v>0</v>
      </c>
    </row>
    <row r="605" spans="1:16" ht="12.75">
      <c r="A605" s="141">
        <v>10</v>
      </c>
      <c r="B605" s="141">
        <v>1999</v>
      </c>
      <c r="C605" s="141" t="s">
        <v>503</v>
      </c>
      <c r="D605" s="141">
        <v>0</v>
      </c>
      <c r="E605" s="141">
        <v>0</v>
      </c>
      <c r="F605" s="141">
        <v>0</v>
      </c>
      <c r="G605" s="141">
        <v>0</v>
      </c>
      <c r="H605" s="141">
        <v>0</v>
      </c>
      <c r="I605" s="141">
        <v>0</v>
      </c>
      <c r="J605" s="141">
        <v>0</v>
      </c>
      <c r="K605" s="141">
        <v>0</v>
      </c>
      <c r="L605" s="141">
        <v>0</v>
      </c>
      <c r="M605" s="141">
        <v>0</v>
      </c>
      <c r="N605" s="141">
        <v>0</v>
      </c>
      <c r="O605" s="141">
        <v>0</v>
      </c>
      <c r="P605" s="141">
        <v>0</v>
      </c>
    </row>
    <row r="606" spans="1:16" ht="12.75">
      <c r="A606" s="141">
        <v>10</v>
      </c>
      <c r="B606" s="141">
        <v>1999</v>
      </c>
      <c r="C606" s="141" t="s">
        <v>504</v>
      </c>
      <c r="D606" s="141">
        <v>0</v>
      </c>
      <c r="E606" s="141">
        <v>0</v>
      </c>
      <c r="F606" s="141">
        <v>0</v>
      </c>
      <c r="G606" s="141">
        <v>0</v>
      </c>
      <c r="H606" s="141">
        <v>0</v>
      </c>
      <c r="I606" s="141">
        <v>0</v>
      </c>
      <c r="J606" s="141">
        <v>0</v>
      </c>
      <c r="K606" s="141">
        <v>0</v>
      </c>
      <c r="L606" s="141">
        <v>0</v>
      </c>
      <c r="M606" s="141">
        <v>0</v>
      </c>
      <c r="N606" s="141">
        <v>0</v>
      </c>
      <c r="O606" s="141">
        <v>0</v>
      </c>
      <c r="P606" s="141">
        <v>0</v>
      </c>
    </row>
    <row r="607" spans="1:16" ht="12.75">
      <c r="A607" s="141">
        <v>10</v>
      </c>
      <c r="B607" s="141">
        <v>1999</v>
      </c>
      <c r="C607" s="141" t="s">
        <v>505</v>
      </c>
      <c r="D607" s="141">
        <v>0</v>
      </c>
      <c r="E607" s="141">
        <v>0</v>
      </c>
      <c r="F607" s="141">
        <v>0</v>
      </c>
      <c r="G607" s="141">
        <v>0</v>
      </c>
      <c r="H607" s="141">
        <v>0</v>
      </c>
      <c r="I607" s="141">
        <v>0</v>
      </c>
      <c r="J607" s="141">
        <v>0</v>
      </c>
      <c r="K607" s="141">
        <v>0</v>
      </c>
      <c r="L607" s="141">
        <v>0</v>
      </c>
      <c r="M607" s="141">
        <v>0</v>
      </c>
      <c r="N607" s="141">
        <v>0</v>
      </c>
      <c r="O607" s="141">
        <v>0</v>
      </c>
      <c r="P607" s="141">
        <v>0</v>
      </c>
    </row>
    <row r="608" spans="1:16" ht="12.75">
      <c r="A608" s="141">
        <v>12</v>
      </c>
      <c r="B608" s="141">
        <v>1999</v>
      </c>
      <c r="C608" s="141" t="s">
        <v>506</v>
      </c>
      <c r="D608" s="141">
        <v>0</v>
      </c>
      <c r="E608" s="141">
        <v>0</v>
      </c>
      <c r="F608" s="141">
        <v>0</v>
      </c>
      <c r="G608" s="141">
        <v>0</v>
      </c>
      <c r="H608" s="141">
        <v>0</v>
      </c>
      <c r="I608" s="141">
        <v>0</v>
      </c>
      <c r="J608" s="141">
        <v>0</v>
      </c>
      <c r="K608" s="141">
        <v>0</v>
      </c>
      <c r="L608" s="141">
        <v>0</v>
      </c>
      <c r="M608" s="141">
        <v>0</v>
      </c>
      <c r="N608" s="141">
        <v>0</v>
      </c>
      <c r="O608" s="141">
        <v>0</v>
      </c>
      <c r="P608" s="141">
        <v>0</v>
      </c>
    </row>
    <row r="609" spans="1:16" ht="12.75">
      <c r="A609" s="141">
        <v>10</v>
      </c>
      <c r="B609" s="141">
        <v>1999</v>
      </c>
      <c r="C609" s="141" t="s">
        <v>507</v>
      </c>
      <c r="D609" s="141">
        <v>0</v>
      </c>
      <c r="E609" s="141">
        <v>0</v>
      </c>
      <c r="F609" s="141">
        <v>0</v>
      </c>
      <c r="G609" s="141">
        <v>0</v>
      </c>
      <c r="H609" s="141">
        <v>0</v>
      </c>
      <c r="I609" s="141">
        <v>0</v>
      </c>
      <c r="J609" s="141">
        <v>0</v>
      </c>
      <c r="K609" s="141">
        <v>0</v>
      </c>
      <c r="L609" s="141">
        <v>0</v>
      </c>
      <c r="M609" s="141">
        <v>0</v>
      </c>
      <c r="N609" s="141">
        <v>0</v>
      </c>
      <c r="O609" s="141">
        <v>0</v>
      </c>
      <c r="P609" s="141">
        <v>0</v>
      </c>
    </row>
    <row r="610" spans="1:16" ht="12.75">
      <c r="A610" s="141">
        <v>10</v>
      </c>
      <c r="B610" s="141">
        <v>1999</v>
      </c>
      <c r="C610" s="141" t="s">
        <v>508</v>
      </c>
      <c r="D610" s="141">
        <v>0</v>
      </c>
      <c r="E610" s="141">
        <v>0</v>
      </c>
      <c r="F610" s="141">
        <v>0</v>
      </c>
      <c r="G610" s="141">
        <v>0</v>
      </c>
      <c r="H610" s="141">
        <v>0</v>
      </c>
      <c r="I610" s="141">
        <v>0</v>
      </c>
      <c r="J610" s="141">
        <v>0</v>
      </c>
      <c r="K610" s="141">
        <v>0</v>
      </c>
      <c r="L610" s="141">
        <v>0</v>
      </c>
      <c r="M610" s="141">
        <v>0</v>
      </c>
      <c r="N610" s="141">
        <v>0</v>
      </c>
      <c r="O610" s="141">
        <v>0</v>
      </c>
      <c r="P610" s="141">
        <v>0</v>
      </c>
    </row>
    <row r="611" spans="1:16" ht="12.75">
      <c r="A611" s="141">
        <v>10</v>
      </c>
      <c r="B611" s="141">
        <v>1999</v>
      </c>
      <c r="C611" s="141" t="s">
        <v>509</v>
      </c>
      <c r="D611" s="141">
        <v>0</v>
      </c>
      <c r="E611" s="141">
        <v>0</v>
      </c>
      <c r="F611" s="141">
        <v>0</v>
      </c>
      <c r="G611" s="141">
        <v>0</v>
      </c>
      <c r="H611" s="141">
        <v>0</v>
      </c>
      <c r="I611" s="141">
        <v>0</v>
      </c>
      <c r="J611" s="141">
        <v>0</v>
      </c>
      <c r="K611" s="141">
        <v>0</v>
      </c>
      <c r="L611" s="141">
        <v>0</v>
      </c>
      <c r="M611" s="141">
        <v>0</v>
      </c>
      <c r="N611" s="141">
        <v>0</v>
      </c>
      <c r="O611" s="141">
        <v>0</v>
      </c>
      <c r="P611" s="141">
        <v>0</v>
      </c>
    </row>
    <row r="612" spans="1:16" ht="12.75">
      <c r="A612" s="141">
        <v>10</v>
      </c>
      <c r="B612" s="141">
        <v>1999</v>
      </c>
      <c r="C612" s="141" t="s">
        <v>510</v>
      </c>
      <c r="D612" s="141">
        <v>0</v>
      </c>
      <c r="E612" s="141">
        <v>0</v>
      </c>
      <c r="F612" s="141">
        <v>0</v>
      </c>
      <c r="G612" s="141">
        <v>0</v>
      </c>
      <c r="H612" s="141">
        <v>0</v>
      </c>
      <c r="I612" s="141">
        <v>0</v>
      </c>
      <c r="J612" s="141">
        <v>0</v>
      </c>
      <c r="K612" s="141">
        <v>0</v>
      </c>
      <c r="L612" s="141">
        <v>0</v>
      </c>
      <c r="M612" s="141">
        <v>0</v>
      </c>
      <c r="N612" s="141">
        <v>0</v>
      </c>
      <c r="O612" s="141">
        <v>0</v>
      </c>
      <c r="P612" s="141">
        <v>0</v>
      </c>
    </row>
    <row r="613" spans="1:16" ht="12.75">
      <c r="A613" s="141">
        <v>10</v>
      </c>
      <c r="B613" s="141">
        <v>1999</v>
      </c>
      <c r="C613" s="141" t="s">
        <v>511</v>
      </c>
      <c r="D613" s="141">
        <v>0</v>
      </c>
      <c r="E613" s="141">
        <v>0</v>
      </c>
      <c r="F613" s="141">
        <v>0</v>
      </c>
      <c r="G613" s="141">
        <v>0</v>
      </c>
      <c r="H613" s="141">
        <v>0</v>
      </c>
      <c r="I613" s="141">
        <v>0</v>
      </c>
      <c r="J613" s="141">
        <v>0</v>
      </c>
      <c r="K613" s="141">
        <v>0</v>
      </c>
      <c r="L613" s="141">
        <v>0</v>
      </c>
      <c r="M613" s="141">
        <v>0</v>
      </c>
      <c r="N613" s="141">
        <v>0</v>
      </c>
      <c r="O613" s="141">
        <v>0</v>
      </c>
      <c r="P613" s="141">
        <v>0</v>
      </c>
    </row>
    <row r="614" spans="1:16" ht="12.75">
      <c r="A614" s="141">
        <v>10</v>
      </c>
      <c r="B614" s="141">
        <v>1999</v>
      </c>
      <c r="C614" s="141" t="s">
        <v>512</v>
      </c>
      <c r="D614" s="141">
        <v>0</v>
      </c>
      <c r="E614" s="141">
        <v>0</v>
      </c>
      <c r="F614" s="141">
        <v>0</v>
      </c>
      <c r="G614" s="141">
        <v>0</v>
      </c>
      <c r="H614" s="141">
        <v>0</v>
      </c>
      <c r="I614" s="141">
        <v>0</v>
      </c>
      <c r="J614" s="141">
        <v>0</v>
      </c>
      <c r="K614" s="141">
        <v>0</v>
      </c>
      <c r="L614" s="141">
        <v>0</v>
      </c>
      <c r="M614" s="141">
        <v>0</v>
      </c>
      <c r="N614" s="141">
        <v>0</v>
      </c>
      <c r="O614" s="141">
        <v>0</v>
      </c>
      <c r="P614" s="141">
        <v>0</v>
      </c>
    </row>
    <row r="615" spans="1:16" ht="12.75">
      <c r="A615" s="141">
        <v>10</v>
      </c>
      <c r="B615" s="141">
        <v>1999</v>
      </c>
      <c r="C615" s="141" t="s">
        <v>513</v>
      </c>
      <c r="D615" s="141">
        <v>0</v>
      </c>
      <c r="E615" s="141">
        <v>0</v>
      </c>
      <c r="F615" s="141">
        <v>0</v>
      </c>
      <c r="G615" s="141">
        <v>0</v>
      </c>
      <c r="H615" s="141">
        <v>0</v>
      </c>
      <c r="I615" s="141">
        <v>0</v>
      </c>
      <c r="J615" s="141">
        <v>0</v>
      </c>
      <c r="K615" s="141">
        <v>0</v>
      </c>
      <c r="L615" s="141">
        <v>0</v>
      </c>
      <c r="M615" s="141">
        <v>0</v>
      </c>
      <c r="N615" s="141">
        <v>0</v>
      </c>
      <c r="O615" s="141">
        <v>0</v>
      </c>
      <c r="P615" s="141">
        <v>0</v>
      </c>
    </row>
    <row r="616" spans="1:16" ht="12.75">
      <c r="A616" s="141">
        <v>10</v>
      </c>
      <c r="B616" s="141">
        <v>1999</v>
      </c>
      <c r="C616" s="141" t="s">
        <v>514</v>
      </c>
      <c r="D616" s="141">
        <v>0</v>
      </c>
      <c r="E616" s="141">
        <v>0</v>
      </c>
      <c r="F616" s="141">
        <v>0</v>
      </c>
      <c r="G616" s="141">
        <v>0</v>
      </c>
      <c r="H616" s="141">
        <v>0</v>
      </c>
      <c r="I616" s="141">
        <v>0</v>
      </c>
      <c r="J616" s="141">
        <v>0</v>
      </c>
      <c r="K616" s="141">
        <v>0</v>
      </c>
      <c r="L616" s="141">
        <v>0</v>
      </c>
      <c r="M616" s="141">
        <v>0</v>
      </c>
      <c r="N616" s="141">
        <v>0</v>
      </c>
      <c r="O616" s="141">
        <v>0</v>
      </c>
      <c r="P616" s="141">
        <v>0</v>
      </c>
    </row>
    <row r="617" spans="1:16" ht="12.75">
      <c r="A617" s="141">
        <v>10</v>
      </c>
      <c r="B617" s="141">
        <v>1999</v>
      </c>
      <c r="C617" s="141" t="s">
        <v>515</v>
      </c>
      <c r="D617" s="141">
        <v>0</v>
      </c>
      <c r="E617" s="141">
        <v>0</v>
      </c>
      <c r="F617" s="141">
        <v>0</v>
      </c>
      <c r="G617" s="141">
        <v>0</v>
      </c>
      <c r="H617" s="141">
        <v>0</v>
      </c>
      <c r="I617" s="141">
        <v>0</v>
      </c>
      <c r="J617" s="141">
        <v>0</v>
      </c>
      <c r="K617" s="141">
        <v>0</v>
      </c>
      <c r="L617" s="141">
        <v>0</v>
      </c>
      <c r="M617" s="141">
        <v>0</v>
      </c>
      <c r="N617" s="141">
        <v>0</v>
      </c>
      <c r="O617" s="141">
        <v>0</v>
      </c>
      <c r="P617" s="141">
        <v>0</v>
      </c>
    </row>
    <row r="618" spans="1:16" ht="12.75">
      <c r="A618" s="141">
        <v>10</v>
      </c>
      <c r="B618" s="141">
        <v>1999</v>
      </c>
      <c r="C618" s="141" t="s">
        <v>516</v>
      </c>
      <c r="D618" s="141">
        <v>0</v>
      </c>
      <c r="E618" s="141">
        <v>0</v>
      </c>
      <c r="F618" s="141">
        <v>0</v>
      </c>
      <c r="G618" s="141">
        <v>0</v>
      </c>
      <c r="H618" s="141">
        <v>0</v>
      </c>
      <c r="I618" s="141">
        <v>0</v>
      </c>
      <c r="J618" s="141">
        <v>0</v>
      </c>
      <c r="K618" s="141">
        <v>0</v>
      </c>
      <c r="L618" s="141">
        <v>0</v>
      </c>
      <c r="M618" s="141">
        <v>0</v>
      </c>
      <c r="N618" s="141">
        <v>0</v>
      </c>
      <c r="O618" s="141">
        <v>0</v>
      </c>
      <c r="P618" s="141">
        <v>0</v>
      </c>
    </row>
    <row r="619" spans="1:16" ht="12.75">
      <c r="A619" s="141">
        <v>10</v>
      </c>
      <c r="B619" s="141">
        <v>1999</v>
      </c>
      <c r="C619" s="141" t="s">
        <v>517</v>
      </c>
      <c r="D619" s="141">
        <v>0</v>
      </c>
      <c r="E619" s="141">
        <v>0</v>
      </c>
      <c r="F619" s="141">
        <v>0</v>
      </c>
      <c r="G619" s="141">
        <v>0</v>
      </c>
      <c r="H619" s="141">
        <v>0</v>
      </c>
      <c r="I619" s="141">
        <v>0</v>
      </c>
      <c r="J619" s="141">
        <v>0</v>
      </c>
      <c r="K619" s="141">
        <v>0</v>
      </c>
      <c r="L619" s="141">
        <v>0</v>
      </c>
      <c r="M619" s="141">
        <v>0</v>
      </c>
      <c r="N619" s="141">
        <v>0</v>
      </c>
      <c r="O619" s="141">
        <v>0</v>
      </c>
      <c r="P619" s="141">
        <v>0</v>
      </c>
    </row>
    <row r="620" spans="1:16" ht="12.75">
      <c r="A620" s="141">
        <v>10</v>
      </c>
      <c r="B620" s="141">
        <v>1999</v>
      </c>
      <c r="C620" s="141" t="s">
        <v>518</v>
      </c>
      <c r="D620" s="141">
        <v>0</v>
      </c>
      <c r="E620" s="141">
        <v>0</v>
      </c>
      <c r="F620" s="141">
        <v>0</v>
      </c>
      <c r="G620" s="141">
        <v>0</v>
      </c>
      <c r="H620" s="141">
        <v>0</v>
      </c>
      <c r="I620" s="141">
        <v>0</v>
      </c>
      <c r="J620" s="141">
        <v>0</v>
      </c>
      <c r="K620" s="141">
        <v>0</v>
      </c>
      <c r="L620" s="141">
        <v>0</v>
      </c>
      <c r="M620" s="141">
        <v>0</v>
      </c>
      <c r="N620" s="141">
        <v>0</v>
      </c>
      <c r="O620" s="141">
        <v>0</v>
      </c>
      <c r="P620" s="141">
        <v>0</v>
      </c>
    </row>
    <row r="621" spans="1:16" ht="12.75">
      <c r="A621" s="141">
        <v>10</v>
      </c>
      <c r="B621" s="141">
        <v>1999</v>
      </c>
      <c r="C621" s="141" t="s">
        <v>519</v>
      </c>
      <c r="D621" s="141">
        <v>0</v>
      </c>
      <c r="E621" s="141">
        <v>0</v>
      </c>
      <c r="F621" s="141">
        <v>0</v>
      </c>
      <c r="G621" s="141">
        <v>0</v>
      </c>
      <c r="H621" s="141">
        <v>0</v>
      </c>
      <c r="I621" s="141">
        <v>0</v>
      </c>
      <c r="J621" s="141">
        <v>0</v>
      </c>
      <c r="K621" s="141">
        <v>0</v>
      </c>
      <c r="L621" s="141">
        <v>0</v>
      </c>
      <c r="M621" s="141">
        <v>0</v>
      </c>
      <c r="N621" s="141">
        <v>0</v>
      </c>
      <c r="O621" s="141">
        <v>0</v>
      </c>
      <c r="P621" s="141">
        <v>0</v>
      </c>
    </row>
    <row r="622" spans="1:16" ht="12.75">
      <c r="A622" s="141">
        <v>12</v>
      </c>
      <c r="B622" s="141">
        <v>1999</v>
      </c>
      <c r="C622" s="141" t="s">
        <v>520</v>
      </c>
      <c r="D622" s="141">
        <v>0</v>
      </c>
      <c r="E622" s="141">
        <v>0</v>
      </c>
      <c r="F622" s="141">
        <v>0</v>
      </c>
      <c r="G622" s="141">
        <v>0</v>
      </c>
      <c r="H622" s="141">
        <v>0</v>
      </c>
      <c r="I622" s="141">
        <v>0</v>
      </c>
      <c r="J622" s="141">
        <v>0</v>
      </c>
      <c r="K622" s="141">
        <v>0</v>
      </c>
      <c r="L622" s="141">
        <v>0</v>
      </c>
      <c r="M622" s="141">
        <v>0</v>
      </c>
      <c r="N622" s="141">
        <v>0</v>
      </c>
      <c r="O622" s="141">
        <v>0</v>
      </c>
      <c r="P622" s="141">
        <v>0</v>
      </c>
    </row>
    <row r="623" spans="1:16" ht="12.75">
      <c r="A623" s="141">
        <v>10</v>
      </c>
      <c r="B623" s="141">
        <v>1999</v>
      </c>
      <c r="C623" s="141" t="s">
        <v>521</v>
      </c>
      <c r="D623" s="141">
        <v>0</v>
      </c>
      <c r="E623" s="141">
        <v>0</v>
      </c>
      <c r="F623" s="141">
        <v>0</v>
      </c>
      <c r="G623" s="141">
        <v>0</v>
      </c>
      <c r="H623" s="141">
        <v>0</v>
      </c>
      <c r="I623" s="141">
        <v>0</v>
      </c>
      <c r="J623" s="141">
        <v>0</v>
      </c>
      <c r="K623" s="141">
        <v>0</v>
      </c>
      <c r="L623" s="141">
        <v>0</v>
      </c>
      <c r="M623" s="141">
        <v>0</v>
      </c>
      <c r="N623" s="141">
        <v>0</v>
      </c>
      <c r="O623" s="141">
        <v>0</v>
      </c>
      <c r="P623" s="141">
        <v>0</v>
      </c>
    </row>
    <row r="624" spans="1:16" ht="12.75">
      <c r="A624" s="141">
        <v>10</v>
      </c>
      <c r="B624" s="141">
        <v>1999</v>
      </c>
      <c r="C624" s="141" t="s">
        <v>522</v>
      </c>
      <c r="D624" s="141">
        <v>0</v>
      </c>
      <c r="E624" s="141">
        <v>0</v>
      </c>
      <c r="F624" s="141">
        <v>0</v>
      </c>
      <c r="G624" s="141">
        <v>0</v>
      </c>
      <c r="H624" s="141">
        <v>0</v>
      </c>
      <c r="I624" s="141">
        <v>0</v>
      </c>
      <c r="J624" s="141">
        <v>0</v>
      </c>
      <c r="K624" s="141">
        <v>0</v>
      </c>
      <c r="L624" s="141">
        <v>0</v>
      </c>
      <c r="M624" s="141">
        <v>0</v>
      </c>
      <c r="N624" s="141">
        <v>0</v>
      </c>
      <c r="O624" s="141">
        <v>0</v>
      </c>
      <c r="P624" s="141">
        <v>0</v>
      </c>
    </row>
    <row r="625" spans="1:16" ht="12.75">
      <c r="A625" s="141">
        <v>10</v>
      </c>
      <c r="B625" s="141">
        <v>1999</v>
      </c>
      <c r="C625" s="141" t="s">
        <v>523</v>
      </c>
      <c r="D625" s="141">
        <v>0</v>
      </c>
      <c r="E625" s="141">
        <v>0</v>
      </c>
      <c r="F625" s="141">
        <v>0</v>
      </c>
      <c r="G625" s="141">
        <v>0</v>
      </c>
      <c r="H625" s="141">
        <v>0</v>
      </c>
      <c r="I625" s="141">
        <v>0</v>
      </c>
      <c r="J625" s="141">
        <v>0</v>
      </c>
      <c r="K625" s="141">
        <v>0</v>
      </c>
      <c r="L625" s="141">
        <v>0</v>
      </c>
      <c r="M625" s="141">
        <v>0</v>
      </c>
      <c r="N625" s="141">
        <v>0</v>
      </c>
      <c r="O625" s="141">
        <v>0</v>
      </c>
      <c r="P625" s="141">
        <v>0</v>
      </c>
    </row>
    <row r="626" spans="1:16" ht="12.75">
      <c r="A626" s="141">
        <v>10</v>
      </c>
      <c r="B626" s="141">
        <v>1999</v>
      </c>
      <c r="C626" s="141" t="s">
        <v>524</v>
      </c>
      <c r="D626" s="141">
        <v>0</v>
      </c>
      <c r="E626" s="141">
        <v>0</v>
      </c>
      <c r="F626" s="141">
        <v>0</v>
      </c>
      <c r="G626" s="141">
        <v>0</v>
      </c>
      <c r="H626" s="141">
        <v>0</v>
      </c>
      <c r="I626" s="141">
        <v>0</v>
      </c>
      <c r="J626" s="141">
        <v>0</v>
      </c>
      <c r="K626" s="141">
        <v>0</v>
      </c>
      <c r="L626" s="141">
        <v>0</v>
      </c>
      <c r="M626" s="141">
        <v>0</v>
      </c>
      <c r="N626" s="141">
        <v>0</v>
      </c>
      <c r="O626" s="141">
        <v>0</v>
      </c>
      <c r="P626" s="141">
        <v>0</v>
      </c>
    </row>
    <row r="627" spans="1:16" ht="12.75">
      <c r="A627" s="141">
        <v>10</v>
      </c>
      <c r="B627" s="141">
        <v>1999</v>
      </c>
      <c r="C627" s="141" t="s">
        <v>525</v>
      </c>
      <c r="D627" s="141">
        <v>0</v>
      </c>
      <c r="E627" s="141">
        <v>0</v>
      </c>
      <c r="F627" s="141">
        <v>0</v>
      </c>
      <c r="G627" s="141">
        <v>0</v>
      </c>
      <c r="H627" s="141">
        <v>0</v>
      </c>
      <c r="I627" s="141">
        <v>0</v>
      </c>
      <c r="J627" s="141">
        <v>0</v>
      </c>
      <c r="K627" s="141">
        <v>0</v>
      </c>
      <c r="L627" s="141">
        <v>0</v>
      </c>
      <c r="M627" s="141">
        <v>0</v>
      </c>
      <c r="N627" s="141">
        <v>0</v>
      </c>
      <c r="O627" s="141">
        <v>0</v>
      </c>
      <c r="P627" s="141">
        <v>0</v>
      </c>
    </row>
    <row r="628" spans="1:16" ht="12.75">
      <c r="A628" s="141">
        <v>10</v>
      </c>
      <c r="B628" s="141">
        <v>1999</v>
      </c>
      <c r="C628" s="141" t="s">
        <v>526</v>
      </c>
      <c r="D628" s="141">
        <v>0</v>
      </c>
      <c r="E628" s="141">
        <v>0</v>
      </c>
      <c r="F628" s="141">
        <v>0</v>
      </c>
      <c r="G628" s="141">
        <v>0</v>
      </c>
      <c r="H628" s="141">
        <v>0</v>
      </c>
      <c r="I628" s="141">
        <v>0</v>
      </c>
      <c r="J628" s="141">
        <v>0</v>
      </c>
      <c r="K628" s="141">
        <v>0</v>
      </c>
      <c r="L628" s="141">
        <v>0</v>
      </c>
      <c r="M628" s="141">
        <v>0</v>
      </c>
      <c r="N628" s="141">
        <v>0</v>
      </c>
      <c r="O628" s="141">
        <v>0</v>
      </c>
      <c r="P628" s="141">
        <v>0</v>
      </c>
    </row>
    <row r="629" spans="1:16" ht="12.75">
      <c r="A629" s="141">
        <v>10</v>
      </c>
      <c r="B629" s="141">
        <v>1999</v>
      </c>
      <c r="C629" s="141" t="s">
        <v>527</v>
      </c>
      <c r="D629" s="141">
        <v>0</v>
      </c>
      <c r="E629" s="141">
        <v>0</v>
      </c>
      <c r="F629" s="141">
        <v>0</v>
      </c>
      <c r="G629" s="141">
        <v>0</v>
      </c>
      <c r="H629" s="141">
        <v>0</v>
      </c>
      <c r="I629" s="141">
        <v>0</v>
      </c>
      <c r="J629" s="141">
        <v>0</v>
      </c>
      <c r="K629" s="141">
        <v>0</v>
      </c>
      <c r="L629" s="141">
        <v>0</v>
      </c>
      <c r="M629" s="141">
        <v>0</v>
      </c>
      <c r="N629" s="141">
        <v>0</v>
      </c>
      <c r="O629" s="141">
        <v>0</v>
      </c>
      <c r="P629" s="141">
        <v>0</v>
      </c>
    </row>
    <row r="630" spans="1:16" ht="12.75">
      <c r="A630" s="141">
        <v>10</v>
      </c>
      <c r="B630" s="141">
        <v>1999</v>
      </c>
      <c r="C630" s="141" t="s">
        <v>528</v>
      </c>
      <c r="D630" s="141">
        <v>0</v>
      </c>
      <c r="E630" s="141">
        <v>0</v>
      </c>
      <c r="F630" s="141">
        <v>0</v>
      </c>
      <c r="G630" s="141">
        <v>0</v>
      </c>
      <c r="H630" s="141">
        <v>0</v>
      </c>
      <c r="I630" s="141">
        <v>0</v>
      </c>
      <c r="J630" s="141">
        <v>0</v>
      </c>
      <c r="K630" s="141">
        <v>0</v>
      </c>
      <c r="L630" s="141">
        <v>0</v>
      </c>
      <c r="M630" s="141">
        <v>0</v>
      </c>
      <c r="N630" s="141">
        <v>0</v>
      </c>
      <c r="O630" s="141">
        <v>0</v>
      </c>
      <c r="P630" s="141">
        <v>0</v>
      </c>
    </row>
    <row r="631" spans="1:16" ht="12.75">
      <c r="A631" s="141">
        <v>10</v>
      </c>
      <c r="B631" s="141">
        <v>1999</v>
      </c>
      <c r="C631" s="141" t="s">
        <v>529</v>
      </c>
      <c r="D631" s="141">
        <v>0</v>
      </c>
      <c r="E631" s="141">
        <v>0</v>
      </c>
      <c r="F631" s="141">
        <v>0</v>
      </c>
      <c r="G631" s="141">
        <v>0</v>
      </c>
      <c r="H631" s="141">
        <v>0</v>
      </c>
      <c r="I631" s="141">
        <v>0</v>
      </c>
      <c r="J631" s="141">
        <v>0</v>
      </c>
      <c r="K631" s="141">
        <v>0</v>
      </c>
      <c r="L631" s="141">
        <v>0</v>
      </c>
      <c r="M631" s="141">
        <v>0</v>
      </c>
      <c r="N631" s="141">
        <v>0</v>
      </c>
      <c r="O631" s="141">
        <v>0</v>
      </c>
      <c r="P631" s="141">
        <v>0</v>
      </c>
    </row>
    <row r="632" spans="1:16" ht="12.75">
      <c r="A632" s="141">
        <v>10</v>
      </c>
      <c r="B632" s="141">
        <v>1999</v>
      </c>
      <c r="C632" s="141" t="s">
        <v>530</v>
      </c>
      <c r="D632" s="141">
        <v>0</v>
      </c>
      <c r="E632" s="141">
        <v>0</v>
      </c>
      <c r="F632" s="141">
        <v>0</v>
      </c>
      <c r="G632" s="141">
        <v>0</v>
      </c>
      <c r="H632" s="141">
        <v>0</v>
      </c>
      <c r="I632" s="141">
        <v>0</v>
      </c>
      <c r="J632" s="141">
        <v>0</v>
      </c>
      <c r="K632" s="141">
        <v>0</v>
      </c>
      <c r="L632" s="141">
        <v>0</v>
      </c>
      <c r="M632" s="141">
        <v>0</v>
      </c>
      <c r="N632" s="141">
        <v>0</v>
      </c>
      <c r="O632" s="141">
        <v>0</v>
      </c>
      <c r="P632" s="141">
        <v>0</v>
      </c>
    </row>
    <row r="633" spans="1:16" ht="12.75">
      <c r="A633" s="141">
        <v>10</v>
      </c>
      <c r="B633" s="141">
        <v>1999</v>
      </c>
      <c r="C633" s="141" t="s">
        <v>531</v>
      </c>
      <c r="D633" s="141">
        <v>0</v>
      </c>
      <c r="E633" s="141">
        <v>0</v>
      </c>
      <c r="F633" s="141">
        <v>0</v>
      </c>
      <c r="G633" s="141">
        <v>0</v>
      </c>
      <c r="H633" s="141">
        <v>0</v>
      </c>
      <c r="I633" s="141">
        <v>0</v>
      </c>
      <c r="J633" s="141">
        <v>0</v>
      </c>
      <c r="K633" s="141">
        <v>0</v>
      </c>
      <c r="L633" s="141">
        <v>0</v>
      </c>
      <c r="M633" s="141">
        <v>0</v>
      </c>
      <c r="N633" s="141">
        <v>0</v>
      </c>
      <c r="O633" s="141">
        <v>0</v>
      </c>
      <c r="P633" s="141">
        <v>0</v>
      </c>
    </row>
    <row r="634" spans="1:16" ht="12.75">
      <c r="A634" s="141">
        <v>10</v>
      </c>
      <c r="B634" s="141">
        <v>1999</v>
      </c>
      <c r="C634" s="141" t="s">
        <v>532</v>
      </c>
      <c r="D634" s="141">
        <v>0</v>
      </c>
      <c r="E634" s="141">
        <v>0</v>
      </c>
      <c r="F634" s="141">
        <v>0</v>
      </c>
      <c r="G634" s="141">
        <v>0</v>
      </c>
      <c r="H634" s="141">
        <v>0</v>
      </c>
      <c r="I634" s="141">
        <v>0</v>
      </c>
      <c r="J634" s="141">
        <v>0</v>
      </c>
      <c r="K634" s="141">
        <v>0</v>
      </c>
      <c r="L634" s="141">
        <v>0</v>
      </c>
      <c r="M634" s="141">
        <v>0</v>
      </c>
      <c r="N634" s="141">
        <v>0</v>
      </c>
      <c r="O634" s="141">
        <v>0</v>
      </c>
      <c r="P634" s="141">
        <v>0</v>
      </c>
    </row>
    <row r="635" spans="1:16" ht="12.75">
      <c r="A635" s="141">
        <v>10</v>
      </c>
      <c r="B635" s="141">
        <v>1999</v>
      </c>
      <c r="C635" s="141" t="s">
        <v>533</v>
      </c>
      <c r="D635" s="141">
        <v>0</v>
      </c>
      <c r="E635" s="141">
        <v>0</v>
      </c>
      <c r="F635" s="141">
        <v>0</v>
      </c>
      <c r="G635" s="141">
        <v>0</v>
      </c>
      <c r="H635" s="141">
        <v>0</v>
      </c>
      <c r="I635" s="141">
        <v>0</v>
      </c>
      <c r="J635" s="141">
        <v>0</v>
      </c>
      <c r="K635" s="141">
        <v>0</v>
      </c>
      <c r="L635" s="141">
        <v>0</v>
      </c>
      <c r="M635" s="141">
        <v>0</v>
      </c>
      <c r="N635" s="141">
        <v>0</v>
      </c>
      <c r="O635" s="141">
        <v>0</v>
      </c>
      <c r="P635" s="141">
        <v>0</v>
      </c>
    </row>
    <row r="636" spans="1:16" ht="12.75">
      <c r="A636" s="141">
        <v>10</v>
      </c>
      <c r="B636" s="141">
        <v>1999</v>
      </c>
      <c r="C636" s="141" t="s">
        <v>534</v>
      </c>
      <c r="D636" s="141">
        <v>0</v>
      </c>
      <c r="E636" s="141">
        <v>0</v>
      </c>
      <c r="F636" s="141">
        <v>0</v>
      </c>
      <c r="G636" s="141">
        <v>0</v>
      </c>
      <c r="H636" s="141">
        <v>0</v>
      </c>
      <c r="I636" s="141">
        <v>0</v>
      </c>
      <c r="J636" s="141">
        <v>0</v>
      </c>
      <c r="K636" s="141">
        <v>0</v>
      </c>
      <c r="L636" s="141">
        <v>0</v>
      </c>
      <c r="M636" s="141">
        <v>0</v>
      </c>
      <c r="N636" s="141">
        <v>0</v>
      </c>
      <c r="O636" s="141">
        <v>0</v>
      </c>
      <c r="P636" s="141">
        <v>0</v>
      </c>
    </row>
    <row r="637" spans="1:16" ht="12.75">
      <c r="A637" s="141">
        <v>10</v>
      </c>
      <c r="B637" s="141">
        <v>1999</v>
      </c>
      <c r="C637" s="141" t="s">
        <v>535</v>
      </c>
      <c r="D637" s="141">
        <v>0</v>
      </c>
      <c r="E637" s="141">
        <v>0</v>
      </c>
      <c r="F637" s="141">
        <v>0</v>
      </c>
      <c r="G637" s="141">
        <v>0</v>
      </c>
      <c r="H637" s="141">
        <v>0</v>
      </c>
      <c r="I637" s="141">
        <v>0</v>
      </c>
      <c r="J637" s="141">
        <v>0</v>
      </c>
      <c r="K637" s="141">
        <v>0</v>
      </c>
      <c r="L637" s="141">
        <v>0</v>
      </c>
      <c r="M637" s="141">
        <v>0</v>
      </c>
      <c r="N637" s="141">
        <v>0</v>
      </c>
      <c r="O637" s="141">
        <v>0</v>
      </c>
      <c r="P637" s="141">
        <v>0</v>
      </c>
    </row>
    <row r="638" spans="1:16" ht="12.75">
      <c r="A638" s="141">
        <v>10</v>
      </c>
      <c r="B638" s="141">
        <v>1999</v>
      </c>
      <c r="C638" s="141" t="s">
        <v>536</v>
      </c>
      <c r="D638" s="141">
        <v>0</v>
      </c>
      <c r="E638" s="141">
        <v>0</v>
      </c>
      <c r="F638" s="141">
        <v>0</v>
      </c>
      <c r="G638" s="141">
        <v>0</v>
      </c>
      <c r="H638" s="141">
        <v>0</v>
      </c>
      <c r="I638" s="141">
        <v>0</v>
      </c>
      <c r="J638" s="141">
        <v>0</v>
      </c>
      <c r="K638" s="141">
        <v>0</v>
      </c>
      <c r="L638" s="141">
        <v>0</v>
      </c>
      <c r="M638" s="141">
        <v>0</v>
      </c>
      <c r="N638" s="141">
        <v>0</v>
      </c>
      <c r="O638" s="141">
        <v>0</v>
      </c>
      <c r="P638" s="141">
        <v>0</v>
      </c>
    </row>
    <row r="639" spans="1:16" ht="12.75">
      <c r="A639" s="141">
        <v>10</v>
      </c>
      <c r="B639" s="141">
        <v>1999</v>
      </c>
      <c r="C639" s="141" t="s">
        <v>537</v>
      </c>
      <c r="D639" s="141">
        <v>0</v>
      </c>
      <c r="E639" s="141">
        <v>0</v>
      </c>
      <c r="F639" s="141">
        <v>0</v>
      </c>
      <c r="G639" s="141">
        <v>0</v>
      </c>
      <c r="H639" s="141">
        <v>0</v>
      </c>
      <c r="I639" s="141">
        <v>0</v>
      </c>
      <c r="J639" s="141">
        <v>0</v>
      </c>
      <c r="K639" s="141">
        <v>0</v>
      </c>
      <c r="L639" s="141">
        <v>0</v>
      </c>
      <c r="M639" s="141">
        <v>0</v>
      </c>
      <c r="N639" s="141">
        <v>0</v>
      </c>
      <c r="O639" s="141">
        <v>0</v>
      </c>
      <c r="P639" s="141">
        <v>0</v>
      </c>
    </row>
    <row r="640" spans="1:16" ht="12.75">
      <c r="A640" s="141">
        <v>10</v>
      </c>
      <c r="B640" s="141">
        <v>1999</v>
      </c>
      <c r="C640" s="141" t="s">
        <v>538</v>
      </c>
      <c r="D640" s="141">
        <v>0</v>
      </c>
      <c r="E640" s="141">
        <v>0</v>
      </c>
      <c r="F640" s="141">
        <v>0</v>
      </c>
      <c r="G640" s="141">
        <v>0</v>
      </c>
      <c r="H640" s="141">
        <v>0</v>
      </c>
      <c r="I640" s="141">
        <v>0</v>
      </c>
      <c r="J640" s="141">
        <v>0</v>
      </c>
      <c r="K640" s="141">
        <v>0</v>
      </c>
      <c r="L640" s="141">
        <v>0</v>
      </c>
      <c r="M640" s="141">
        <v>0</v>
      </c>
      <c r="N640" s="141">
        <v>0</v>
      </c>
      <c r="O640" s="141">
        <v>0</v>
      </c>
      <c r="P640" s="141">
        <v>0</v>
      </c>
    </row>
    <row r="641" spans="1:16" ht="12.75">
      <c r="A641" s="141">
        <v>10</v>
      </c>
      <c r="B641" s="141">
        <v>1999</v>
      </c>
      <c r="C641" s="141" t="s">
        <v>539</v>
      </c>
      <c r="D641" s="141">
        <v>0</v>
      </c>
      <c r="E641" s="141">
        <v>0</v>
      </c>
      <c r="F641" s="141">
        <v>0</v>
      </c>
      <c r="G641" s="141">
        <v>0</v>
      </c>
      <c r="H641" s="141">
        <v>0</v>
      </c>
      <c r="I641" s="141">
        <v>0</v>
      </c>
      <c r="J641" s="141">
        <v>0</v>
      </c>
      <c r="K641" s="141">
        <v>0</v>
      </c>
      <c r="L641" s="141">
        <v>0</v>
      </c>
      <c r="M641" s="141">
        <v>0</v>
      </c>
      <c r="N641" s="141">
        <v>0</v>
      </c>
      <c r="O641" s="141">
        <v>0</v>
      </c>
      <c r="P641" s="141">
        <v>0</v>
      </c>
    </row>
    <row r="642" spans="1:16" ht="12.75">
      <c r="A642" s="141">
        <v>10</v>
      </c>
      <c r="B642" s="141">
        <v>1999</v>
      </c>
      <c r="C642" s="141" t="s">
        <v>540</v>
      </c>
      <c r="D642" s="141">
        <v>0</v>
      </c>
      <c r="E642" s="141">
        <v>0</v>
      </c>
      <c r="F642" s="141">
        <v>0</v>
      </c>
      <c r="G642" s="141">
        <v>0</v>
      </c>
      <c r="H642" s="141">
        <v>0</v>
      </c>
      <c r="I642" s="141">
        <v>0</v>
      </c>
      <c r="J642" s="141">
        <v>0</v>
      </c>
      <c r="K642" s="141">
        <v>0</v>
      </c>
      <c r="L642" s="141">
        <v>0</v>
      </c>
      <c r="M642" s="141">
        <v>0</v>
      </c>
      <c r="N642" s="141">
        <v>0</v>
      </c>
      <c r="O642" s="141">
        <v>0</v>
      </c>
      <c r="P642" s="141">
        <v>0</v>
      </c>
    </row>
    <row r="643" spans="1:16" ht="12.75">
      <c r="A643" s="141">
        <v>10</v>
      </c>
      <c r="B643" s="141">
        <v>1999</v>
      </c>
      <c r="C643" s="141" t="s">
        <v>541</v>
      </c>
      <c r="D643" s="141">
        <v>0</v>
      </c>
      <c r="E643" s="141">
        <v>0</v>
      </c>
      <c r="F643" s="141">
        <v>0</v>
      </c>
      <c r="G643" s="141">
        <v>0</v>
      </c>
      <c r="H643" s="141">
        <v>0</v>
      </c>
      <c r="I643" s="141">
        <v>0</v>
      </c>
      <c r="J643" s="141">
        <v>0</v>
      </c>
      <c r="K643" s="141">
        <v>0</v>
      </c>
      <c r="L643" s="141">
        <v>0</v>
      </c>
      <c r="M643" s="141">
        <v>0</v>
      </c>
      <c r="N643" s="141">
        <v>0</v>
      </c>
      <c r="O643" s="141">
        <v>0</v>
      </c>
      <c r="P643" s="141">
        <v>0</v>
      </c>
    </row>
    <row r="644" spans="1:16" ht="12.75">
      <c r="A644" s="141">
        <v>10</v>
      </c>
      <c r="B644" s="141">
        <v>1999</v>
      </c>
      <c r="C644" s="141" t="s">
        <v>542</v>
      </c>
      <c r="D644" s="141">
        <v>0</v>
      </c>
      <c r="E644" s="141">
        <v>0</v>
      </c>
      <c r="F644" s="141">
        <v>0</v>
      </c>
      <c r="G644" s="141">
        <v>0</v>
      </c>
      <c r="H644" s="141">
        <v>0</v>
      </c>
      <c r="I644" s="141">
        <v>0</v>
      </c>
      <c r="J644" s="141">
        <v>0</v>
      </c>
      <c r="K644" s="141">
        <v>0</v>
      </c>
      <c r="L644" s="141">
        <v>0</v>
      </c>
      <c r="M644" s="141">
        <v>0</v>
      </c>
      <c r="N644" s="141">
        <v>0</v>
      </c>
      <c r="O644" s="141">
        <v>0</v>
      </c>
      <c r="P644" s="141">
        <v>0</v>
      </c>
    </row>
    <row r="645" spans="1:16" ht="12.75">
      <c r="A645" s="141">
        <v>10</v>
      </c>
      <c r="B645" s="141">
        <v>1999</v>
      </c>
      <c r="C645" s="141" t="s">
        <v>543</v>
      </c>
      <c r="D645" s="141">
        <v>0</v>
      </c>
      <c r="E645" s="141">
        <v>0</v>
      </c>
      <c r="F645" s="141">
        <v>0</v>
      </c>
      <c r="G645" s="141">
        <v>0</v>
      </c>
      <c r="H645" s="141">
        <v>0</v>
      </c>
      <c r="I645" s="141">
        <v>0</v>
      </c>
      <c r="J645" s="141">
        <v>0</v>
      </c>
      <c r="K645" s="141">
        <v>0</v>
      </c>
      <c r="L645" s="141">
        <v>0</v>
      </c>
      <c r="M645" s="141">
        <v>0</v>
      </c>
      <c r="N645" s="141">
        <v>0</v>
      </c>
      <c r="O645" s="141">
        <v>0</v>
      </c>
      <c r="P645" s="141">
        <v>0</v>
      </c>
    </row>
    <row r="646" spans="1:16" ht="12.75">
      <c r="A646" s="141">
        <v>11</v>
      </c>
      <c r="B646" s="141">
        <v>1999</v>
      </c>
      <c r="C646" s="141" t="s">
        <v>544</v>
      </c>
      <c r="D646" s="141">
        <v>0</v>
      </c>
      <c r="E646" s="141">
        <v>0</v>
      </c>
      <c r="F646" s="141">
        <v>0</v>
      </c>
      <c r="G646" s="141">
        <v>0</v>
      </c>
      <c r="H646" s="141">
        <v>0</v>
      </c>
      <c r="I646" s="141">
        <v>0</v>
      </c>
      <c r="J646" s="141">
        <v>0</v>
      </c>
      <c r="K646" s="141">
        <v>0</v>
      </c>
      <c r="L646" s="141">
        <v>0</v>
      </c>
      <c r="M646" s="141">
        <v>0</v>
      </c>
      <c r="N646" s="141">
        <v>0</v>
      </c>
      <c r="O646" s="141">
        <v>0</v>
      </c>
      <c r="P646" s="141">
        <v>0</v>
      </c>
    </row>
    <row r="647" spans="1:16" ht="12.75">
      <c r="A647" s="141">
        <v>10</v>
      </c>
      <c r="B647" s="141">
        <v>1999</v>
      </c>
      <c r="C647" s="141" t="s">
        <v>545</v>
      </c>
      <c r="D647" s="141">
        <v>0</v>
      </c>
      <c r="E647" s="141">
        <v>0</v>
      </c>
      <c r="F647" s="141">
        <v>0</v>
      </c>
      <c r="G647" s="141">
        <v>0</v>
      </c>
      <c r="H647" s="141">
        <v>0</v>
      </c>
      <c r="I647" s="141">
        <v>0</v>
      </c>
      <c r="J647" s="141">
        <v>0</v>
      </c>
      <c r="K647" s="141">
        <v>0</v>
      </c>
      <c r="L647" s="141">
        <v>0</v>
      </c>
      <c r="M647" s="141">
        <v>0</v>
      </c>
      <c r="N647" s="141">
        <v>0</v>
      </c>
      <c r="O647" s="141">
        <v>0</v>
      </c>
      <c r="P647" s="141">
        <v>0</v>
      </c>
    </row>
    <row r="648" spans="1:16" ht="12.75">
      <c r="A648" s="141">
        <v>10</v>
      </c>
      <c r="B648" s="141">
        <v>1999</v>
      </c>
      <c r="C648" s="141" t="s">
        <v>546</v>
      </c>
      <c r="D648" s="141">
        <v>0</v>
      </c>
      <c r="E648" s="141">
        <v>0</v>
      </c>
      <c r="F648" s="141">
        <v>0</v>
      </c>
      <c r="G648" s="141">
        <v>0</v>
      </c>
      <c r="H648" s="141">
        <v>0</v>
      </c>
      <c r="I648" s="141">
        <v>0</v>
      </c>
      <c r="J648" s="141">
        <v>0</v>
      </c>
      <c r="K648" s="141">
        <v>0</v>
      </c>
      <c r="L648" s="141">
        <v>0</v>
      </c>
      <c r="M648" s="141">
        <v>0</v>
      </c>
      <c r="N648" s="141">
        <v>0</v>
      </c>
      <c r="O648" s="141">
        <v>0</v>
      </c>
      <c r="P648" s="141">
        <v>0</v>
      </c>
    </row>
    <row r="649" spans="1:16" ht="12.75">
      <c r="A649" s="141">
        <v>12</v>
      </c>
      <c r="B649" s="141">
        <v>1999</v>
      </c>
      <c r="C649" s="141" t="s">
        <v>547</v>
      </c>
      <c r="D649" s="141">
        <v>0</v>
      </c>
      <c r="E649" s="141">
        <v>0</v>
      </c>
      <c r="F649" s="141">
        <v>0</v>
      </c>
      <c r="G649" s="141">
        <v>0</v>
      </c>
      <c r="H649" s="141">
        <v>0</v>
      </c>
      <c r="I649" s="141">
        <v>0</v>
      </c>
      <c r="J649" s="141">
        <v>0</v>
      </c>
      <c r="K649" s="141">
        <v>0</v>
      </c>
      <c r="L649" s="141">
        <v>0</v>
      </c>
      <c r="M649" s="141">
        <v>0</v>
      </c>
      <c r="N649" s="141">
        <v>0</v>
      </c>
      <c r="O649" s="141">
        <v>0</v>
      </c>
      <c r="P649" s="141">
        <v>0</v>
      </c>
    </row>
    <row r="650" spans="1:16" ht="12.75">
      <c r="A650" s="141">
        <v>10</v>
      </c>
      <c r="B650" s="141">
        <v>1999</v>
      </c>
      <c r="C650" s="141" t="s">
        <v>548</v>
      </c>
      <c r="D650" s="141">
        <v>0</v>
      </c>
      <c r="E650" s="141">
        <v>0</v>
      </c>
      <c r="F650" s="141">
        <v>0</v>
      </c>
      <c r="G650" s="141">
        <v>0</v>
      </c>
      <c r="H650" s="141">
        <v>0</v>
      </c>
      <c r="I650" s="141">
        <v>0</v>
      </c>
      <c r="J650" s="141">
        <v>0</v>
      </c>
      <c r="K650" s="141">
        <v>0</v>
      </c>
      <c r="L650" s="141">
        <v>0</v>
      </c>
      <c r="M650" s="141">
        <v>0</v>
      </c>
      <c r="N650" s="141">
        <v>0</v>
      </c>
      <c r="O650" s="141">
        <v>0</v>
      </c>
      <c r="P650" s="141">
        <v>0</v>
      </c>
    </row>
    <row r="651" spans="1:16" ht="12.75">
      <c r="A651" s="141">
        <v>10</v>
      </c>
      <c r="B651" s="141">
        <v>1999</v>
      </c>
      <c r="C651" s="141" t="s">
        <v>451</v>
      </c>
      <c r="D651" s="141">
        <v>0</v>
      </c>
      <c r="E651" s="141">
        <v>0</v>
      </c>
      <c r="F651" s="141">
        <v>0</v>
      </c>
      <c r="G651" s="141">
        <v>0</v>
      </c>
      <c r="H651" s="141">
        <v>0</v>
      </c>
      <c r="I651" s="141">
        <v>0</v>
      </c>
      <c r="J651" s="141">
        <v>0</v>
      </c>
      <c r="K651" s="141">
        <v>0</v>
      </c>
      <c r="L651" s="141">
        <v>0</v>
      </c>
      <c r="M651" s="141">
        <v>0</v>
      </c>
      <c r="N651" s="141">
        <v>0</v>
      </c>
      <c r="O651" s="141">
        <v>0</v>
      </c>
      <c r="P651" s="141">
        <v>0</v>
      </c>
    </row>
    <row r="652" spans="1:16" ht="12.75">
      <c r="A652" s="141">
        <v>10</v>
      </c>
      <c r="B652" s="141">
        <v>1999</v>
      </c>
      <c r="C652" s="141" t="s">
        <v>452</v>
      </c>
      <c r="D652" s="141">
        <v>0</v>
      </c>
      <c r="E652" s="141">
        <v>0</v>
      </c>
      <c r="F652" s="141">
        <v>0</v>
      </c>
      <c r="G652" s="141">
        <v>0</v>
      </c>
      <c r="H652" s="141">
        <v>0</v>
      </c>
      <c r="I652" s="141">
        <v>0</v>
      </c>
      <c r="J652" s="141">
        <v>0</v>
      </c>
      <c r="K652" s="141">
        <v>0</v>
      </c>
      <c r="L652" s="141">
        <v>0</v>
      </c>
      <c r="M652" s="141">
        <v>0</v>
      </c>
      <c r="N652" s="141">
        <v>0</v>
      </c>
      <c r="O652" s="141">
        <v>0</v>
      </c>
      <c r="P652" s="141">
        <v>0</v>
      </c>
    </row>
    <row r="653" spans="1:16" ht="12.75">
      <c r="A653" s="141">
        <v>10</v>
      </c>
      <c r="B653" s="141">
        <v>1999</v>
      </c>
      <c r="C653" s="141" t="s">
        <v>453</v>
      </c>
      <c r="D653" s="141">
        <v>0</v>
      </c>
      <c r="E653" s="141">
        <v>0</v>
      </c>
      <c r="F653" s="141">
        <v>0</v>
      </c>
      <c r="G653" s="141">
        <v>0</v>
      </c>
      <c r="H653" s="141">
        <v>0</v>
      </c>
      <c r="I653" s="141">
        <v>0</v>
      </c>
      <c r="J653" s="141">
        <v>0</v>
      </c>
      <c r="K653" s="141">
        <v>0</v>
      </c>
      <c r="L653" s="141">
        <v>0</v>
      </c>
      <c r="M653" s="141">
        <v>0</v>
      </c>
      <c r="N653" s="141">
        <v>0</v>
      </c>
      <c r="O653" s="141">
        <v>0</v>
      </c>
      <c r="P653" s="141">
        <v>0</v>
      </c>
    </row>
    <row r="654" spans="1:16" ht="12.75">
      <c r="A654" s="141">
        <v>10</v>
      </c>
      <c r="B654" s="141">
        <v>1999</v>
      </c>
      <c r="C654" s="141" t="s">
        <v>454</v>
      </c>
      <c r="D654" s="141">
        <v>0</v>
      </c>
      <c r="E654" s="141">
        <v>0</v>
      </c>
      <c r="F654" s="141">
        <v>0</v>
      </c>
      <c r="G654" s="141">
        <v>0</v>
      </c>
      <c r="H654" s="141">
        <v>0</v>
      </c>
      <c r="I654" s="141">
        <v>0</v>
      </c>
      <c r="J654" s="141">
        <v>0</v>
      </c>
      <c r="K654" s="141">
        <v>0</v>
      </c>
      <c r="L654" s="141">
        <v>0</v>
      </c>
      <c r="M654" s="141">
        <v>0</v>
      </c>
      <c r="N654" s="141">
        <v>0</v>
      </c>
      <c r="O654" s="141">
        <v>0</v>
      </c>
      <c r="P654" s="141">
        <v>0</v>
      </c>
    </row>
    <row r="655" spans="1:16" ht="12.75">
      <c r="A655" s="141">
        <v>10</v>
      </c>
      <c r="B655" s="141">
        <v>1999</v>
      </c>
      <c r="C655" s="141" t="s">
        <v>455</v>
      </c>
      <c r="D655" s="141">
        <v>0</v>
      </c>
      <c r="E655" s="141">
        <v>0</v>
      </c>
      <c r="F655" s="141">
        <v>0</v>
      </c>
      <c r="G655" s="141">
        <v>0</v>
      </c>
      <c r="H655" s="141">
        <v>0</v>
      </c>
      <c r="I655" s="141">
        <v>0</v>
      </c>
      <c r="J655" s="141">
        <v>0</v>
      </c>
      <c r="K655" s="141">
        <v>0</v>
      </c>
      <c r="L655" s="141">
        <v>0</v>
      </c>
      <c r="M655" s="141">
        <v>0</v>
      </c>
      <c r="N655" s="141">
        <v>0</v>
      </c>
      <c r="O655" s="141">
        <v>0</v>
      </c>
      <c r="P655" s="141">
        <v>0</v>
      </c>
    </row>
    <row r="656" spans="1:16" ht="12.75">
      <c r="A656" s="141">
        <v>10</v>
      </c>
      <c r="B656" s="141">
        <v>1999</v>
      </c>
      <c r="C656" s="141" t="s">
        <v>456</v>
      </c>
      <c r="D656" s="141">
        <v>0</v>
      </c>
      <c r="E656" s="141">
        <v>0</v>
      </c>
      <c r="F656" s="141">
        <v>0</v>
      </c>
      <c r="G656" s="141">
        <v>0</v>
      </c>
      <c r="H656" s="141">
        <v>0</v>
      </c>
      <c r="I656" s="141">
        <v>0</v>
      </c>
      <c r="J656" s="141">
        <v>0</v>
      </c>
      <c r="K656" s="141">
        <v>0</v>
      </c>
      <c r="L656" s="141">
        <v>0</v>
      </c>
      <c r="M656" s="141">
        <v>0</v>
      </c>
      <c r="N656" s="141">
        <v>0</v>
      </c>
      <c r="O656" s="141">
        <v>0</v>
      </c>
      <c r="P656" s="141">
        <v>0</v>
      </c>
    </row>
    <row r="657" spans="1:16" ht="12.75">
      <c r="A657" s="141">
        <v>10</v>
      </c>
      <c r="B657" s="141">
        <v>1999</v>
      </c>
      <c r="C657" s="141" t="s">
        <v>457</v>
      </c>
      <c r="D657" s="141">
        <v>0</v>
      </c>
      <c r="E657" s="141">
        <v>0</v>
      </c>
      <c r="F657" s="141">
        <v>0</v>
      </c>
      <c r="G657" s="141">
        <v>0</v>
      </c>
      <c r="H657" s="141">
        <v>0</v>
      </c>
      <c r="I657" s="141">
        <v>0</v>
      </c>
      <c r="J657" s="141">
        <v>0</v>
      </c>
      <c r="K657" s="141">
        <v>0</v>
      </c>
      <c r="L657" s="141">
        <v>0</v>
      </c>
      <c r="M657" s="141">
        <v>0</v>
      </c>
      <c r="N657" s="141">
        <v>0</v>
      </c>
      <c r="O657" s="141">
        <v>0</v>
      </c>
      <c r="P657" s="141">
        <v>0</v>
      </c>
    </row>
    <row r="658" spans="1:16" ht="12.75">
      <c r="A658" s="141">
        <v>10</v>
      </c>
      <c r="B658" s="141">
        <v>1999</v>
      </c>
      <c r="C658" s="141" t="s">
        <v>458</v>
      </c>
      <c r="D658" s="141">
        <v>0</v>
      </c>
      <c r="E658" s="141">
        <v>0</v>
      </c>
      <c r="F658" s="141">
        <v>0</v>
      </c>
      <c r="G658" s="141">
        <v>0</v>
      </c>
      <c r="H658" s="141">
        <v>0</v>
      </c>
      <c r="I658" s="141">
        <v>0</v>
      </c>
      <c r="J658" s="141">
        <v>0</v>
      </c>
      <c r="K658" s="141">
        <v>0</v>
      </c>
      <c r="L658" s="141">
        <v>0</v>
      </c>
      <c r="M658" s="141">
        <v>0</v>
      </c>
      <c r="N658" s="141">
        <v>0</v>
      </c>
      <c r="O658" s="141">
        <v>0</v>
      </c>
      <c r="P658" s="141">
        <v>0</v>
      </c>
    </row>
    <row r="659" spans="1:16" ht="12.75">
      <c r="A659" s="141">
        <v>10</v>
      </c>
      <c r="B659" s="141">
        <v>1999</v>
      </c>
      <c r="C659" s="141" t="s">
        <v>459</v>
      </c>
      <c r="D659" s="141">
        <v>0</v>
      </c>
      <c r="E659" s="141">
        <v>0</v>
      </c>
      <c r="F659" s="141">
        <v>0</v>
      </c>
      <c r="G659" s="141">
        <v>0</v>
      </c>
      <c r="H659" s="141">
        <v>0</v>
      </c>
      <c r="I659" s="141">
        <v>0</v>
      </c>
      <c r="J659" s="141">
        <v>0</v>
      </c>
      <c r="K659" s="141">
        <v>0</v>
      </c>
      <c r="L659" s="141">
        <v>0</v>
      </c>
      <c r="M659" s="141">
        <v>0</v>
      </c>
      <c r="N659" s="141">
        <v>0</v>
      </c>
      <c r="O659" s="141">
        <v>0</v>
      </c>
      <c r="P659" s="141">
        <v>0</v>
      </c>
    </row>
    <row r="660" spans="1:16" ht="12.75">
      <c r="A660" s="141">
        <v>11</v>
      </c>
      <c r="B660" s="141">
        <v>1999</v>
      </c>
      <c r="C660" s="141" t="s">
        <v>460</v>
      </c>
      <c r="D660" s="141">
        <v>0</v>
      </c>
      <c r="E660" s="141">
        <v>0</v>
      </c>
      <c r="F660" s="141">
        <v>0</v>
      </c>
      <c r="G660" s="141">
        <v>0</v>
      </c>
      <c r="H660" s="141">
        <v>0</v>
      </c>
      <c r="I660" s="141">
        <v>0</v>
      </c>
      <c r="J660" s="141">
        <v>0</v>
      </c>
      <c r="K660" s="141">
        <v>0</v>
      </c>
      <c r="L660" s="141">
        <v>0</v>
      </c>
      <c r="M660" s="141">
        <v>0</v>
      </c>
      <c r="N660" s="141">
        <v>0</v>
      </c>
      <c r="O660" s="141">
        <v>0</v>
      </c>
      <c r="P660" s="141">
        <v>0</v>
      </c>
    </row>
    <row r="661" spans="1:16" ht="12.75">
      <c r="A661" s="141">
        <v>10</v>
      </c>
      <c r="B661" s="141">
        <v>1999</v>
      </c>
      <c r="C661" s="141" t="s">
        <v>461</v>
      </c>
      <c r="D661" s="141">
        <v>0</v>
      </c>
      <c r="E661" s="141">
        <v>0</v>
      </c>
      <c r="F661" s="141">
        <v>0</v>
      </c>
      <c r="G661" s="141">
        <v>0</v>
      </c>
      <c r="H661" s="141">
        <v>0</v>
      </c>
      <c r="I661" s="141">
        <v>0</v>
      </c>
      <c r="J661" s="141">
        <v>0</v>
      </c>
      <c r="K661" s="141">
        <v>0</v>
      </c>
      <c r="L661" s="141">
        <v>0</v>
      </c>
      <c r="M661" s="141">
        <v>0</v>
      </c>
      <c r="N661" s="141">
        <v>0</v>
      </c>
      <c r="O661" s="141">
        <v>0</v>
      </c>
      <c r="P661" s="141">
        <v>0</v>
      </c>
    </row>
    <row r="662" spans="1:16" ht="12.75">
      <c r="A662" s="141">
        <v>12</v>
      </c>
      <c r="B662" s="141">
        <v>1999</v>
      </c>
      <c r="C662" s="141" t="s">
        <v>462</v>
      </c>
      <c r="D662" s="141">
        <v>0</v>
      </c>
      <c r="E662" s="141">
        <v>0</v>
      </c>
      <c r="F662" s="141">
        <v>0</v>
      </c>
      <c r="G662" s="141">
        <v>0</v>
      </c>
      <c r="H662" s="141">
        <v>0</v>
      </c>
      <c r="I662" s="141">
        <v>0</v>
      </c>
      <c r="J662" s="141">
        <v>0</v>
      </c>
      <c r="K662" s="141">
        <v>0</v>
      </c>
      <c r="L662" s="141">
        <v>0</v>
      </c>
      <c r="M662" s="141">
        <v>0</v>
      </c>
      <c r="N662" s="141">
        <v>0</v>
      </c>
      <c r="O662" s="141">
        <v>0</v>
      </c>
      <c r="P662" s="141">
        <v>0</v>
      </c>
    </row>
    <row r="663" spans="1:16" ht="12.75">
      <c r="A663" s="141">
        <v>10</v>
      </c>
      <c r="B663" s="141">
        <v>1999</v>
      </c>
      <c r="C663" s="141" t="s">
        <v>463</v>
      </c>
      <c r="D663" s="141">
        <v>0</v>
      </c>
      <c r="E663" s="141">
        <v>0</v>
      </c>
      <c r="F663" s="141">
        <v>0</v>
      </c>
      <c r="G663" s="141">
        <v>0</v>
      </c>
      <c r="H663" s="141">
        <v>0</v>
      </c>
      <c r="I663" s="141">
        <v>0</v>
      </c>
      <c r="J663" s="141">
        <v>0</v>
      </c>
      <c r="K663" s="141">
        <v>0</v>
      </c>
      <c r="L663" s="141">
        <v>0</v>
      </c>
      <c r="M663" s="141">
        <v>0</v>
      </c>
      <c r="N663" s="141">
        <v>0</v>
      </c>
      <c r="O663" s="141">
        <v>0</v>
      </c>
      <c r="P663" s="141">
        <v>0</v>
      </c>
    </row>
    <row r="664" spans="1:16" ht="12.75">
      <c r="A664" s="141">
        <v>10</v>
      </c>
      <c r="B664" s="141">
        <v>1999</v>
      </c>
      <c r="C664" s="141" t="s">
        <v>464</v>
      </c>
      <c r="D664" s="141">
        <v>0</v>
      </c>
      <c r="E664" s="141">
        <v>0</v>
      </c>
      <c r="F664" s="141">
        <v>0</v>
      </c>
      <c r="G664" s="141">
        <v>0</v>
      </c>
      <c r="H664" s="141">
        <v>0</v>
      </c>
      <c r="I664" s="141">
        <v>0</v>
      </c>
      <c r="J664" s="141">
        <v>0</v>
      </c>
      <c r="K664" s="141">
        <v>0</v>
      </c>
      <c r="L664" s="141">
        <v>0</v>
      </c>
      <c r="M664" s="141">
        <v>0</v>
      </c>
      <c r="N664" s="141">
        <v>0</v>
      </c>
      <c r="O664" s="141">
        <v>0</v>
      </c>
      <c r="P664" s="141">
        <v>0</v>
      </c>
    </row>
    <row r="665" spans="1:16" ht="12.75">
      <c r="A665" s="141">
        <v>10</v>
      </c>
      <c r="B665" s="141">
        <v>1999</v>
      </c>
      <c r="C665" s="141" t="s">
        <v>465</v>
      </c>
      <c r="D665" s="141">
        <v>0</v>
      </c>
      <c r="E665" s="141">
        <v>0</v>
      </c>
      <c r="F665" s="141">
        <v>0</v>
      </c>
      <c r="G665" s="141">
        <v>0</v>
      </c>
      <c r="H665" s="141">
        <v>0</v>
      </c>
      <c r="I665" s="141">
        <v>0</v>
      </c>
      <c r="J665" s="141">
        <v>0</v>
      </c>
      <c r="K665" s="141">
        <v>0</v>
      </c>
      <c r="L665" s="141">
        <v>0</v>
      </c>
      <c r="M665" s="141">
        <v>0</v>
      </c>
      <c r="N665" s="141">
        <v>0</v>
      </c>
      <c r="O665" s="141">
        <v>0</v>
      </c>
      <c r="P665" s="141">
        <v>0</v>
      </c>
    </row>
    <row r="666" spans="1:16" ht="12.75">
      <c r="A666" s="141">
        <v>10</v>
      </c>
      <c r="B666" s="141">
        <v>1999</v>
      </c>
      <c r="C666" s="141" t="s">
        <v>466</v>
      </c>
      <c r="D666" s="141">
        <v>0</v>
      </c>
      <c r="E666" s="141">
        <v>0</v>
      </c>
      <c r="F666" s="141">
        <v>0</v>
      </c>
      <c r="G666" s="141">
        <v>0</v>
      </c>
      <c r="H666" s="141">
        <v>0</v>
      </c>
      <c r="I666" s="141">
        <v>0</v>
      </c>
      <c r="J666" s="141">
        <v>0</v>
      </c>
      <c r="K666" s="141">
        <v>0</v>
      </c>
      <c r="L666" s="141">
        <v>0</v>
      </c>
      <c r="M666" s="141">
        <v>0</v>
      </c>
      <c r="N666" s="141">
        <v>0</v>
      </c>
      <c r="O666" s="141">
        <v>0</v>
      </c>
      <c r="P666" s="141">
        <v>0</v>
      </c>
    </row>
    <row r="667" spans="1:16" ht="12.75">
      <c r="A667" s="141">
        <v>10</v>
      </c>
      <c r="B667" s="141">
        <v>1999</v>
      </c>
      <c r="C667" s="141" t="s">
        <v>467</v>
      </c>
      <c r="D667" s="141">
        <v>0</v>
      </c>
      <c r="E667" s="141">
        <v>0</v>
      </c>
      <c r="F667" s="141">
        <v>0</v>
      </c>
      <c r="G667" s="141">
        <v>0</v>
      </c>
      <c r="H667" s="141">
        <v>0</v>
      </c>
      <c r="I667" s="141">
        <v>0</v>
      </c>
      <c r="J667" s="141">
        <v>0</v>
      </c>
      <c r="K667" s="141">
        <v>0</v>
      </c>
      <c r="L667" s="141">
        <v>0</v>
      </c>
      <c r="M667" s="141">
        <v>0</v>
      </c>
      <c r="N667" s="141">
        <v>0</v>
      </c>
      <c r="O667" s="141">
        <v>0</v>
      </c>
      <c r="P667" s="141">
        <v>0</v>
      </c>
    </row>
    <row r="668" spans="1:16" ht="12.75">
      <c r="A668" s="141">
        <v>10</v>
      </c>
      <c r="B668" s="141">
        <v>1999</v>
      </c>
      <c r="C668" s="141" t="s">
        <v>468</v>
      </c>
      <c r="D668" s="141">
        <v>0</v>
      </c>
      <c r="E668" s="141">
        <v>0</v>
      </c>
      <c r="F668" s="141">
        <v>0</v>
      </c>
      <c r="G668" s="141">
        <v>0</v>
      </c>
      <c r="H668" s="141">
        <v>0</v>
      </c>
      <c r="I668" s="141">
        <v>0</v>
      </c>
      <c r="J668" s="141">
        <v>0</v>
      </c>
      <c r="K668" s="141">
        <v>0</v>
      </c>
      <c r="L668" s="141">
        <v>0</v>
      </c>
      <c r="M668" s="141">
        <v>0</v>
      </c>
      <c r="N668" s="141">
        <v>0</v>
      </c>
      <c r="O668" s="141">
        <v>0</v>
      </c>
      <c r="P668" s="141">
        <v>0</v>
      </c>
    </row>
    <row r="669" spans="1:16" ht="12.75">
      <c r="A669" s="141">
        <v>10</v>
      </c>
      <c r="B669" s="141">
        <v>1999</v>
      </c>
      <c r="C669" s="141" t="s">
        <v>469</v>
      </c>
      <c r="D669" s="141">
        <v>0</v>
      </c>
      <c r="E669" s="141">
        <v>0</v>
      </c>
      <c r="F669" s="141">
        <v>0</v>
      </c>
      <c r="G669" s="141">
        <v>0</v>
      </c>
      <c r="H669" s="141">
        <v>0</v>
      </c>
      <c r="I669" s="141">
        <v>0</v>
      </c>
      <c r="J669" s="141">
        <v>0</v>
      </c>
      <c r="K669" s="141">
        <v>0</v>
      </c>
      <c r="L669" s="141">
        <v>0</v>
      </c>
      <c r="M669" s="141">
        <v>0</v>
      </c>
      <c r="N669" s="141">
        <v>0</v>
      </c>
      <c r="O669" s="141">
        <v>0</v>
      </c>
      <c r="P669" s="141">
        <v>0</v>
      </c>
    </row>
    <row r="670" spans="1:16" ht="12.75">
      <c r="A670" s="141">
        <v>10</v>
      </c>
      <c r="B670" s="141">
        <v>1999</v>
      </c>
      <c r="C670" s="141" t="s">
        <v>470</v>
      </c>
      <c r="D670" s="141">
        <v>0</v>
      </c>
      <c r="E670" s="141">
        <v>0</v>
      </c>
      <c r="F670" s="141">
        <v>0</v>
      </c>
      <c r="G670" s="141">
        <v>0</v>
      </c>
      <c r="H670" s="141">
        <v>0</v>
      </c>
      <c r="I670" s="141">
        <v>0</v>
      </c>
      <c r="J670" s="141">
        <v>0</v>
      </c>
      <c r="K670" s="141">
        <v>0</v>
      </c>
      <c r="L670" s="141">
        <v>0</v>
      </c>
      <c r="M670" s="141">
        <v>0</v>
      </c>
      <c r="N670" s="141">
        <v>0</v>
      </c>
      <c r="O670" s="141">
        <v>0</v>
      </c>
      <c r="P670" s="141">
        <v>0</v>
      </c>
    </row>
    <row r="671" spans="1:16" ht="12.75">
      <c r="A671" s="141">
        <v>10</v>
      </c>
      <c r="B671" s="141">
        <v>1999</v>
      </c>
      <c r="C671" s="141" t="s">
        <v>471</v>
      </c>
      <c r="D671" s="141">
        <v>0</v>
      </c>
      <c r="E671" s="141">
        <v>0</v>
      </c>
      <c r="F671" s="141">
        <v>0</v>
      </c>
      <c r="G671" s="141">
        <v>0</v>
      </c>
      <c r="H671" s="141">
        <v>0</v>
      </c>
      <c r="I671" s="141">
        <v>0</v>
      </c>
      <c r="J671" s="141">
        <v>0</v>
      </c>
      <c r="K671" s="141">
        <v>0</v>
      </c>
      <c r="L671" s="141">
        <v>0</v>
      </c>
      <c r="M671" s="141">
        <v>0</v>
      </c>
      <c r="N671" s="141">
        <v>0</v>
      </c>
      <c r="O671" s="141">
        <v>0</v>
      </c>
      <c r="P671" s="141">
        <v>0</v>
      </c>
    </row>
    <row r="672" spans="1:16" ht="12.75">
      <c r="A672" s="141">
        <v>10</v>
      </c>
      <c r="B672" s="141">
        <v>1999</v>
      </c>
      <c r="C672" s="141" t="s">
        <v>472</v>
      </c>
      <c r="D672" s="141">
        <v>0</v>
      </c>
      <c r="E672" s="141">
        <v>0</v>
      </c>
      <c r="F672" s="141">
        <v>0</v>
      </c>
      <c r="G672" s="141">
        <v>0</v>
      </c>
      <c r="H672" s="141">
        <v>0</v>
      </c>
      <c r="I672" s="141">
        <v>0</v>
      </c>
      <c r="J672" s="141">
        <v>0</v>
      </c>
      <c r="K672" s="141">
        <v>0</v>
      </c>
      <c r="L672" s="141">
        <v>0</v>
      </c>
      <c r="M672" s="141">
        <v>0</v>
      </c>
      <c r="N672" s="141">
        <v>0</v>
      </c>
      <c r="O672" s="141">
        <v>0</v>
      </c>
      <c r="P672" s="141">
        <v>0</v>
      </c>
    </row>
    <row r="673" spans="1:16" ht="12.75">
      <c r="A673" s="141">
        <v>10</v>
      </c>
      <c r="B673" s="141">
        <v>1999</v>
      </c>
      <c r="C673" s="141" t="s">
        <v>473</v>
      </c>
      <c r="D673" s="141">
        <v>0</v>
      </c>
      <c r="E673" s="141">
        <v>0</v>
      </c>
      <c r="F673" s="141">
        <v>0</v>
      </c>
      <c r="G673" s="141">
        <v>0</v>
      </c>
      <c r="H673" s="141">
        <v>0</v>
      </c>
      <c r="I673" s="141">
        <v>0</v>
      </c>
      <c r="J673" s="141">
        <v>0</v>
      </c>
      <c r="K673" s="141">
        <v>0</v>
      </c>
      <c r="L673" s="141">
        <v>0</v>
      </c>
      <c r="M673" s="141">
        <v>0</v>
      </c>
      <c r="N673" s="141">
        <v>0</v>
      </c>
      <c r="O673" s="141">
        <v>0</v>
      </c>
      <c r="P673" s="141">
        <v>0</v>
      </c>
    </row>
    <row r="674" spans="1:16" ht="12.75">
      <c r="A674" s="141">
        <v>10</v>
      </c>
      <c r="B674" s="141">
        <v>1999</v>
      </c>
      <c r="C674" s="141" t="s">
        <v>474</v>
      </c>
      <c r="D674" s="141">
        <v>0</v>
      </c>
      <c r="E674" s="141">
        <v>0</v>
      </c>
      <c r="F674" s="141">
        <v>0</v>
      </c>
      <c r="G674" s="141">
        <v>0</v>
      </c>
      <c r="H674" s="141">
        <v>0</v>
      </c>
      <c r="I674" s="141">
        <v>0</v>
      </c>
      <c r="J674" s="141">
        <v>0</v>
      </c>
      <c r="K674" s="141">
        <v>0</v>
      </c>
      <c r="L674" s="141">
        <v>0</v>
      </c>
      <c r="M674" s="141">
        <v>0</v>
      </c>
      <c r="N674" s="141">
        <v>0</v>
      </c>
      <c r="O674" s="141">
        <v>0</v>
      </c>
      <c r="P674" s="141">
        <v>0</v>
      </c>
    </row>
    <row r="675" spans="1:16" ht="12.75">
      <c r="A675" s="141">
        <v>10</v>
      </c>
      <c r="B675" s="141">
        <v>1999</v>
      </c>
      <c r="C675" s="141" t="s">
        <v>475</v>
      </c>
      <c r="D675" s="141">
        <v>0</v>
      </c>
      <c r="E675" s="141">
        <v>0</v>
      </c>
      <c r="F675" s="141">
        <v>0</v>
      </c>
      <c r="G675" s="141">
        <v>0</v>
      </c>
      <c r="H675" s="141">
        <v>0</v>
      </c>
      <c r="I675" s="141">
        <v>0</v>
      </c>
      <c r="J675" s="141">
        <v>0</v>
      </c>
      <c r="K675" s="141">
        <v>0</v>
      </c>
      <c r="L675" s="141">
        <v>0</v>
      </c>
      <c r="M675" s="141">
        <v>0</v>
      </c>
      <c r="N675" s="141">
        <v>0</v>
      </c>
      <c r="O675" s="141">
        <v>0</v>
      </c>
      <c r="P675" s="141">
        <v>0</v>
      </c>
    </row>
    <row r="676" spans="1:16" ht="12.75">
      <c r="A676" s="141">
        <v>12</v>
      </c>
      <c r="B676" s="141">
        <v>1999</v>
      </c>
      <c r="C676" s="141" t="s">
        <v>476</v>
      </c>
      <c r="D676" s="141">
        <v>0</v>
      </c>
      <c r="E676" s="141">
        <v>0</v>
      </c>
      <c r="F676" s="141">
        <v>0</v>
      </c>
      <c r="G676" s="141">
        <v>0</v>
      </c>
      <c r="H676" s="141">
        <v>0</v>
      </c>
      <c r="I676" s="141">
        <v>0</v>
      </c>
      <c r="J676" s="141">
        <v>0</v>
      </c>
      <c r="K676" s="141">
        <v>0</v>
      </c>
      <c r="L676" s="141">
        <v>0</v>
      </c>
      <c r="M676" s="141">
        <v>0</v>
      </c>
      <c r="N676" s="141">
        <v>0</v>
      </c>
      <c r="O676" s="141">
        <v>0</v>
      </c>
      <c r="P676" s="141">
        <v>0</v>
      </c>
    </row>
    <row r="677" spans="1:16" ht="12.75">
      <c r="A677" s="141">
        <v>10</v>
      </c>
      <c r="B677" s="141">
        <v>1999</v>
      </c>
      <c r="C677" s="141" t="s">
        <v>477</v>
      </c>
      <c r="D677" s="141">
        <v>0</v>
      </c>
      <c r="E677" s="141">
        <v>0</v>
      </c>
      <c r="F677" s="141">
        <v>0</v>
      </c>
      <c r="G677" s="141">
        <v>0</v>
      </c>
      <c r="H677" s="141">
        <v>0</v>
      </c>
      <c r="I677" s="141">
        <v>0</v>
      </c>
      <c r="J677" s="141">
        <v>0</v>
      </c>
      <c r="K677" s="141">
        <v>0</v>
      </c>
      <c r="L677" s="141">
        <v>0</v>
      </c>
      <c r="M677" s="141">
        <v>0</v>
      </c>
      <c r="N677" s="141">
        <v>0</v>
      </c>
      <c r="O677" s="141">
        <v>0</v>
      </c>
      <c r="P677" s="141">
        <v>0</v>
      </c>
    </row>
    <row r="678" spans="1:16" ht="12.75">
      <c r="A678" s="141">
        <v>10</v>
      </c>
      <c r="B678" s="141">
        <v>1999</v>
      </c>
      <c r="C678" s="141" t="s">
        <v>478</v>
      </c>
      <c r="D678" s="141">
        <v>0</v>
      </c>
      <c r="E678" s="141">
        <v>0</v>
      </c>
      <c r="F678" s="141">
        <v>0</v>
      </c>
      <c r="G678" s="141">
        <v>0</v>
      </c>
      <c r="H678" s="141">
        <v>0</v>
      </c>
      <c r="I678" s="141">
        <v>0</v>
      </c>
      <c r="J678" s="141">
        <v>0</v>
      </c>
      <c r="K678" s="141">
        <v>0</v>
      </c>
      <c r="L678" s="141">
        <v>0</v>
      </c>
      <c r="M678" s="141">
        <v>0</v>
      </c>
      <c r="N678" s="141">
        <v>0</v>
      </c>
      <c r="O678" s="141">
        <v>0</v>
      </c>
      <c r="P678" s="141">
        <v>0</v>
      </c>
    </row>
    <row r="679" spans="1:16" ht="12.75">
      <c r="A679" s="141">
        <v>10</v>
      </c>
      <c r="B679" s="141">
        <v>1999</v>
      </c>
      <c r="C679" s="141" t="s">
        <v>479</v>
      </c>
      <c r="D679" s="141">
        <v>0</v>
      </c>
      <c r="E679" s="141">
        <v>0</v>
      </c>
      <c r="F679" s="141">
        <v>0</v>
      </c>
      <c r="G679" s="141">
        <v>0</v>
      </c>
      <c r="H679" s="141">
        <v>0</v>
      </c>
      <c r="I679" s="141">
        <v>0</v>
      </c>
      <c r="J679" s="141">
        <v>0</v>
      </c>
      <c r="K679" s="141">
        <v>0</v>
      </c>
      <c r="L679" s="141">
        <v>0</v>
      </c>
      <c r="M679" s="141">
        <v>0</v>
      </c>
      <c r="N679" s="141">
        <v>0</v>
      </c>
      <c r="O679" s="141">
        <v>0</v>
      </c>
      <c r="P679" s="141">
        <v>0</v>
      </c>
    </row>
    <row r="680" spans="1:16" ht="12.75">
      <c r="A680" s="141">
        <v>10</v>
      </c>
      <c r="B680" s="141">
        <v>1999</v>
      </c>
      <c r="C680" s="141" t="s">
        <v>480</v>
      </c>
      <c r="D680" s="141">
        <v>0</v>
      </c>
      <c r="E680" s="141">
        <v>0</v>
      </c>
      <c r="F680" s="141">
        <v>0</v>
      </c>
      <c r="G680" s="141">
        <v>0</v>
      </c>
      <c r="H680" s="141">
        <v>0</v>
      </c>
      <c r="I680" s="141">
        <v>0</v>
      </c>
      <c r="J680" s="141">
        <v>0</v>
      </c>
      <c r="K680" s="141">
        <v>0</v>
      </c>
      <c r="L680" s="141">
        <v>0</v>
      </c>
      <c r="M680" s="141">
        <v>0</v>
      </c>
      <c r="N680" s="141">
        <v>0</v>
      </c>
      <c r="O680" s="141">
        <v>0</v>
      </c>
      <c r="P680" s="141">
        <v>0</v>
      </c>
    </row>
    <row r="681" spans="1:16" ht="12.75">
      <c r="A681" s="141">
        <v>10</v>
      </c>
      <c r="B681" s="141">
        <v>1999</v>
      </c>
      <c r="C681" s="141" t="s">
        <v>481</v>
      </c>
      <c r="D681" s="141">
        <v>0</v>
      </c>
      <c r="E681" s="141">
        <v>0</v>
      </c>
      <c r="F681" s="141">
        <v>0</v>
      </c>
      <c r="G681" s="141">
        <v>0</v>
      </c>
      <c r="H681" s="141">
        <v>0</v>
      </c>
      <c r="I681" s="141">
        <v>0</v>
      </c>
      <c r="J681" s="141">
        <v>0</v>
      </c>
      <c r="K681" s="141">
        <v>0</v>
      </c>
      <c r="L681" s="141">
        <v>0</v>
      </c>
      <c r="M681" s="141">
        <v>0</v>
      </c>
      <c r="N681" s="141">
        <v>0</v>
      </c>
      <c r="O681" s="141">
        <v>0</v>
      </c>
      <c r="P681" s="141">
        <v>0</v>
      </c>
    </row>
    <row r="682" spans="1:16" ht="12.75">
      <c r="A682" s="141">
        <v>10</v>
      </c>
      <c r="B682" s="141">
        <v>1999</v>
      </c>
      <c r="C682" s="141" t="s">
        <v>482</v>
      </c>
      <c r="D682" s="141">
        <v>0</v>
      </c>
      <c r="E682" s="141">
        <v>0</v>
      </c>
      <c r="F682" s="141">
        <v>0</v>
      </c>
      <c r="G682" s="141">
        <v>0</v>
      </c>
      <c r="H682" s="141">
        <v>0</v>
      </c>
      <c r="I682" s="141">
        <v>0</v>
      </c>
      <c r="J682" s="141">
        <v>0</v>
      </c>
      <c r="K682" s="141">
        <v>0</v>
      </c>
      <c r="L682" s="141">
        <v>0</v>
      </c>
      <c r="M682" s="141">
        <v>0</v>
      </c>
      <c r="N682" s="141">
        <v>0</v>
      </c>
      <c r="O682" s="141">
        <v>0</v>
      </c>
      <c r="P682" s="141">
        <v>0</v>
      </c>
    </row>
    <row r="683" spans="1:16" ht="12.75">
      <c r="A683" s="141">
        <v>10</v>
      </c>
      <c r="B683" s="141">
        <v>1999</v>
      </c>
      <c r="C683" s="141" t="s">
        <v>483</v>
      </c>
      <c r="D683" s="141">
        <v>0</v>
      </c>
      <c r="E683" s="141">
        <v>0</v>
      </c>
      <c r="F683" s="141">
        <v>0</v>
      </c>
      <c r="G683" s="141">
        <v>0</v>
      </c>
      <c r="H683" s="141">
        <v>0</v>
      </c>
      <c r="I683" s="141">
        <v>0</v>
      </c>
      <c r="J683" s="141">
        <v>0</v>
      </c>
      <c r="K683" s="141">
        <v>0</v>
      </c>
      <c r="L683" s="141">
        <v>0</v>
      </c>
      <c r="M683" s="141">
        <v>0</v>
      </c>
      <c r="N683" s="141">
        <v>0</v>
      </c>
      <c r="O683" s="141">
        <v>0</v>
      </c>
      <c r="P683" s="141">
        <v>0</v>
      </c>
    </row>
    <row r="684" spans="1:16" ht="12.75">
      <c r="A684" s="141">
        <v>10</v>
      </c>
      <c r="B684" s="141">
        <v>1999</v>
      </c>
      <c r="C684" s="141" t="s">
        <v>484</v>
      </c>
      <c r="D684" s="141">
        <v>0</v>
      </c>
      <c r="E684" s="141">
        <v>0</v>
      </c>
      <c r="F684" s="141">
        <v>0</v>
      </c>
      <c r="G684" s="141">
        <v>0</v>
      </c>
      <c r="H684" s="141">
        <v>0</v>
      </c>
      <c r="I684" s="141">
        <v>0</v>
      </c>
      <c r="J684" s="141">
        <v>0</v>
      </c>
      <c r="K684" s="141">
        <v>0</v>
      </c>
      <c r="L684" s="141">
        <v>0</v>
      </c>
      <c r="M684" s="141">
        <v>0</v>
      </c>
      <c r="N684" s="141">
        <v>0</v>
      </c>
      <c r="O684" s="141">
        <v>0</v>
      </c>
      <c r="P684" s="141">
        <v>0</v>
      </c>
    </row>
    <row r="685" spans="1:16" ht="12.75">
      <c r="A685" s="141">
        <v>10</v>
      </c>
      <c r="B685" s="141">
        <v>1999</v>
      </c>
      <c r="C685" s="141" t="s">
        <v>485</v>
      </c>
      <c r="D685" s="141">
        <v>0</v>
      </c>
      <c r="E685" s="141">
        <v>0</v>
      </c>
      <c r="F685" s="141">
        <v>0</v>
      </c>
      <c r="G685" s="141">
        <v>0</v>
      </c>
      <c r="H685" s="141">
        <v>0</v>
      </c>
      <c r="I685" s="141">
        <v>0</v>
      </c>
      <c r="J685" s="141">
        <v>0</v>
      </c>
      <c r="K685" s="141">
        <v>0</v>
      </c>
      <c r="L685" s="141">
        <v>0</v>
      </c>
      <c r="M685" s="141">
        <v>0</v>
      </c>
      <c r="N685" s="141">
        <v>0</v>
      </c>
      <c r="O685" s="141">
        <v>0</v>
      </c>
      <c r="P685" s="141">
        <v>0</v>
      </c>
    </row>
    <row r="686" spans="1:16" ht="12.75">
      <c r="A686" s="141">
        <v>10</v>
      </c>
      <c r="B686" s="141">
        <v>1999</v>
      </c>
      <c r="C686" s="141" t="s">
        <v>486</v>
      </c>
      <c r="D686" s="141">
        <v>0</v>
      </c>
      <c r="E686" s="141">
        <v>0</v>
      </c>
      <c r="F686" s="141">
        <v>0</v>
      </c>
      <c r="G686" s="141">
        <v>0</v>
      </c>
      <c r="H686" s="141">
        <v>0</v>
      </c>
      <c r="I686" s="141">
        <v>0</v>
      </c>
      <c r="J686" s="141">
        <v>0</v>
      </c>
      <c r="K686" s="141">
        <v>0</v>
      </c>
      <c r="L686" s="141">
        <v>0</v>
      </c>
      <c r="M686" s="141">
        <v>0</v>
      </c>
      <c r="N686" s="141">
        <v>0</v>
      </c>
      <c r="O686" s="141">
        <v>0</v>
      </c>
      <c r="P686" s="141">
        <v>0</v>
      </c>
    </row>
    <row r="687" spans="1:16" ht="12.75">
      <c r="A687" s="141">
        <v>10</v>
      </c>
      <c r="B687" s="141">
        <v>1999</v>
      </c>
      <c r="C687" s="141" t="s">
        <v>487</v>
      </c>
      <c r="D687" s="141">
        <v>0</v>
      </c>
      <c r="E687" s="141">
        <v>0</v>
      </c>
      <c r="F687" s="141">
        <v>0</v>
      </c>
      <c r="G687" s="141">
        <v>0</v>
      </c>
      <c r="H687" s="141">
        <v>0</v>
      </c>
      <c r="I687" s="141">
        <v>0</v>
      </c>
      <c r="J687" s="141">
        <v>0</v>
      </c>
      <c r="K687" s="141">
        <v>0</v>
      </c>
      <c r="L687" s="141">
        <v>0</v>
      </c>
      <c r="M687" s="141">
        <v>0</v>
      </c>
      <c r="N687" s="141">
        <v>0</v>
      </c>
      <c r="O687" s="141">
        <v>0</v>
      </c>
      <c r="P687" s="141">
        <v>0</v>
      </c>
    </row>
    <row r="688" spans="1:16" ht="12.75">
      <c r="A688" s="141">
        <v>10</v>
      </c>
      <c r="B688" s="141">
        <v>1999</v>
      </c>
      <c r="C688" s="141" t="s">
        <v>488</v>
      </c>
      <c r="D688" s="141">
        <v>0</v>
      </c>
      <c r="E688" s="141">
        <v>0</v>
      </c>
      <c r="F688" s="141">
        <v>0</v>
      </c>
      <c r="G688" s="141">
        <v>0</v>
      </c>
      <c r="H688" s="141">
        <v>0</v>
      </c>
      <c r="I688" s="141">
        <v>0</v>
      </c>
      <c r="J688" s="141">
        <v>0</v>
      </c>
      <c r="K688" s="141">
        <v>0</v>
      </c>
      <c r="L688" s="141">
        <v>0</v>
      </c>
      <c r="M688" s="141">
        <v>0</v>
      </c>
      <c r="N688" s="141">
        <v>0</v>
      </c>
      <c r="O688" s="141">
        <v>0</v>
      </c>
      <c r="P688" s="141">
        <v>0</v>
      </c>
    </row>
    <row r="689" spans="1:16" ht="12.75">
      <c r="A689" s="141">
        <v>10</v>
      </c>
      <c r="B689" s="141">
        <v>1999</v>
      </c>
      <c r="C689" s="141" t="s">
        <v>489</v>
      </c>
      <c r="D689" s="141">
        <v>0</v>
      </c>
      <c r="E689" s="141">
        <v>0</v>
      </c>
      <c r="F689" s="141">
        <v>0</v>
      </c>
      <c r="G689" s="141">
        <v>0</v>
      </c>
      <c r="H689" s="141">
        <v>0</v>
      </c>
      <c r="I689" s="141">
        <v>0</v>
      </c>
      <c r="J689" s="141">
        <v>0</v>
      </c>
      <c r="K689" s="141">
        <v>0</v>
      </c>
      <c r="L689" s="141">
        <v>0</v>
      </c>
      <c r="M689" s="141">
        <v>0</v>
      </c>
      <c r="N689" s="141">
        <v>0</v>
      </c>
      <c r="O689" s="141">
        <v>0</v>
      </c>
      <c r="P689" s="141">
        <v>0</v>
      </c>
    </row>
    <row r="690" spans="1:16" ht="12.75">
      <c r="A690" s="141">
        <v>10</v>
      </c>
      <c r="B690" s="141">
        <v>1999</v>
      </c>
      <c r="C690" s="141" t="s">
        <v>490</v>
      </c>
      <c r="D690" s="141">
        <v>0</v>
      </c>
      <c r="E690" s="141">
        <v>0</v>
      </c>
      <c r="F690" s="141">
        <v>0</v>
      </c>
      <c r="G690" s="141">
        <v>0</v>
      </c>
      <c r="H690" s="141">
        <v>0</v>
      </c>
      <c r="I690" s="141">
        <v>0</v>
      </c>
      <c r="J690" s="141">
        <v>0</v>
      </c>
      <c r="K690" s="141">
        <v>0</v>
      </c>
      <c r="L690" s="141">
        <v>0</v>
      </c>
      <c r="M690" s="141">
        <v>0</v>
      </c>
      <c r="N690" s="141">
        <v>0</v>
      </c>
      <c r="O690" s="141">
        <v>0</v>
      </c>
      <c r="P690" s="141">
        <v>0</v>
      </c>
    </row>
    <row r="691" spans="1:16" ht="12.75">
      <c r="A691" s="141">
        <v>10</v>
      </c>
      <c r="B691" s="141">
        <v>1999</v>
      </c>
      <c r="C691" s="141" t="s">
        <v>491</v>
      </c>
      <c r="D691" s="141">
        <v>0</v>
      </c>
      <c r="E691" s="141">
        <v>0</v>
      </c>
      <c r="F691" s="141">
        <v>0</v>
      </c>
      <c r="G691" s="141">
        <v>0</v>
      </c>
      <c r="H691" s="141">
        <v>0</v>
      </c>
      <c r="I691" s="141">
        <v>0</v>
      </c>
      <c r="J691" s="141">
        <v>0</v>
      </c>
      <c r="K691" s="141">
        <v>0</v>
      </c>
      <c r="L691" s="141">
        <v>0</v>
      </c>
      <c r="M691" s="141">
        <v>0</v>
      </c>
      <c r="N691" s="141">
        <v>0</v>
      </c>
      <c r="O691" s="141">
        <v>0</v>
      </c>
      <c r="P691" s="141">
        <v>0</v>
      </c>
    </row>
    <row r="692" spans="1:16" ht="12.75">
      <c r="A692" s="141">
        <v>10</v>
      </c>
      <c r="B692" s="141">
        <v>1999</v>
      </c>
      <c r="C692" s="141" t="s">
        <v>492</v>
      </c>
      <c r="D692" s="141">
        <v>0</v>
      </c>
      <c r="E692" s="141">
        <v>0</v>
      </c>
      <c r="F692" s="141">
        <v>0</v>
      </c>
      <c r="G692" s="141">
        <v>0</v>
      </c>
      <c r="H692" s="141">
        <v>0</v>
      </c>
      <c r="I692" s="141">
        <v>0</v>
      </c>
      <c r="J692" s="141">
        <v>0</v>
      </c>
      <c r="K692" s="141">
        <v>0</v>
      </c>
      <c r="L692" s="141">
        <v>0</v>
      </c>
      <c r="M692" s="141">
        <v>0</v>
      </c>
      <c r="N692" s="141">
        <v>0</v>
      </c>
      <c r="O692" s="141">
        <v>0</v>
      </c>
      <c r="P692" s="141">
        <v>0</v>
      </c>
    </row>
    <row r="693" spans="1:16" ht="12.75">
      <c r="A693" s="141">
        <v>10</v>
      </c>
      <c r="B693" s="141">
        <v>1999</v>
      </c>
      <c r="C693" s="141" t="s">
        <v>493</v>
      </c>
      <c r="D693" s="141">
        <v>0</v>
      </c>
      <c r="E693" s="141">
        <v>0</v>
      </c>
      <c r="F693" s="141">
        <v>0</v>
      </c>
      <c r="G693" s="141">
        <v>0</v>
      </c>
      <c r="H693" s="141">
        <v>0</v>
      </c>
      <c r="I693" s="141">
        <v>0</v>
      </c>
      <c r="J693" s="141">
        <v>0</v>
      </c>
      <c r="K693" s="141">
        <v>0</v>
      </c>
      <c r="L693" s="141">
        <v>0</v>
      </c>
      <c r="M693" s="141">
        <v>0</v>
      </c>
      <c r="N693" s="141">
        <v>0</v>
      </c>
      <c r="O693" s="141">
        <v>0</v>
      </c>
      <c r="P693" s="141">
        <v>0</v>
      </c>
    </row>
    <row r="694" spans="1:16" ht="12.75">
      <c r="A694" s="141">
        <v>10</v>
      </c>
      <c r="B694" s="141">
        <v>1999</v>
      </c>
      <c r="C694" s="141" t="s">
        <v>494</v>
      </c>
      <c r="D694" s="141">
        <v>0</v>
      </c>
      <c r="E694" s="141">
        <v>0</v>
      </c>
      <c r="F694" s="141">
        <v>0</v>
      </c>
      <c r="G694" s="141">
        <v>0</v>
      </c>
      <c r="H694" s="141">
        <v>0</v>
      </c>
      <c r="I694" s="141">
        <v>0</v>
      </c>
      <c r="J694" s="141">
        <v>0</v>
      </c>
      <c r="K694" s="141">
        <v>0</v>
      </c>
      <c r="L694" s="141">
        <v>0</v>
      </c>
      <c r="M694" s="141">
        <v>0</v>
      </c>
      <c r="N694" s="141">
        <v>0</v>
      </c>
      <c r="O694" s="141">
        <v>0</v>
      </c>
      <c r="P694" s="141">
        <v>0</v>
      </c>
    </row>
    <row r="695" spans="1:16" ht="12.75">
      <c r="A695" s="141">
        <v>10</v>
      </c>
      <c r="B695" s="141">
        <v>1999</v>
      </c>
      <c r="C695" s="141" t="s">
        <v>495</v>
      </c>
      <c r="D695" s="141">
        <v>0</v>
      </c>
      <c r="E695" s="141">
        <v>0</v>
      </c>
      <c r="F695" s="141">
        <v>0</v>
      </c>
      <c r="G695" s="141">
        <v>0</v>
      </c>
      <c r="H695" s="141">
        <v>0</v>
      </c>
      <c r="I695" s="141">
        <v>0</v>
      </c>
      <c r="J695" s="141">
        <v>0</v>
      </c>
      <c r="K695" s="141">
        <v>0</v>
      </c>
      <c r="L695" s="141">
        <v>0</v>
      </c>
      <c r="M695" s="141">
        <v>0</v>
      </c>
      <c r="N695" s="141">
        <v>0</v>
      </c>
      <c r="O695" s="141">
        <v>0</v>
      </c>
      <c r="P695" s="141">
        <v>0</v>
      </c>
    </row>
    <row r="696" spans="1:16" ht="12.75">
      <c r="A696" s="141">
        <v>10</v>
      </c>
      <c r="B696" s="141">
        <v>1999</v>
      </c>
      <c r="C696" s="141" t="s">
        <v>496</v>
      </c>
      <c r="D696" s="141">
        <v>0</v>
      </c>
      <c r="E696" s="141">
        <v>0</v>
      </c>
      <c r="F696" s="141">
        <v>0</v>
      </c>
      <c r="G696" s="141">
        <v>0</v>
      </c>
      <c r="H696" s="141">
        <v>0</v>
      </c>
      <c r="I696" s="141">
        <v>0</v>
      </c>
      <c r="J696" s="141">
        <v>0</v>
      </c>
      <c r="K696" s="141">
        <v>0</v>
      </c>
      <c r="L696" s="141">
        <v>0</v>
      </c>
      <c r="M696" s="141">
        <v>0</v>
      </c>
      <c r="N696" s="141">
        <v>0</v>
      </c>
      <c r="O696" s="141">
        <v>0</v>
      </c>
      <c r="P696" s="141">
        <v>0</v>
      </c>
    </row>
    <row r="697" spans="1:16" ht="12.75">
      <c r="A697" s="141">
        <v>10</v>
      </c>
      <c r="B697" s="141">
        <v>1999</v>
      </c>
      <c r="C697" s="141" t="s">
        <v>497</v>
      </c>
      <c r="D697" s="141">
        <v>0</v>
      </c>
      <c r="E697" s="141">
        <v>0</v>
      </c>
      <c r="F697" s="141">
        <v>0</v>
      </c>
      <c r="G697" s="141">
        <v>0</v>
      </c>
      <c r="H697" s="141">
        <v>0</v>
      </c>
      <c r="I697" s="141">
        <v>0</v>
      </c>
      <c r="J697" s="141">
        <v>0</v>
      </c>
      <c r="K697" s="141">
        <v>0</v>
      </c>
      <c r="L697" s="141">
        <v>0</v>
      </c>
      <c r="M697" s="141">
        <v>0</v>
      </c>
      <c r="N697" s="141">
        <v>0</v>
      </c>
      <c r="O697" s="141">
        <v>0</v>
      </c>
      <c r="P697" s="141">
        <v>0</v>
      </c>
    </row>
    <row r="698" spans="1:16" ht="12.75">
      <c r="A698" s="141">
        <v>10</v>
      </c>
      <c r="B698" s="141">
        <v>1999</v>
      </c>
      <c r="C698" s="141" t="s">
        <v>498</v>
      </c>
      <c r="D698" s="141">
        <v>0</v>
      </c>
      <c r="E698" s="141">
        <v>0</v>
      </c>
      <c r="F698" s="141">
        <v>0</v>
      </c>
      <c r="G698" s="141">
        <v>0</v>
      </c>
      <c r="H698" s="141">
        <v>0</v>
      </c>
      <c r="I698" s="141">
        <v>0</v>
      </c>
      <c r="J698" s="141">
        <v>0</v>
      </c>
      <c r="K698" s="141">
        <v>0</v>
      </c>
      <c r="L698" s="141">
        <v>0</v>
      </c>
      <c r="M698" s="141">
        <v>0</v>
      </c>
      <c r="N698" s="141">
        <v>0</v>
      </c>
      <c r="O698" s="141">
        <v>0</v>
      </c>
      <c r="P698" s="141">
        <v>0</v>
      </c>
    </row>
    <row r="699" spans="1:16" ht="12.75">
      <c r="A699" s="141">
        <v>10</v>
      </c>
      <c r="B699" s="141">
        <v>1999</v>
      </c>
      <c r="C699" s="141" t="s">
        <v>499</v>
      </c>
      <c r="D699" s="141">
        <v>0</v>
      </c>
      <c r="E699" s="141">
        <v>0</v>
      </c>
      <c r="F699" s="141">
        <v>0</v>
      </c>
      <c r="G699" s="141">
        <v>0</v>
      </c>
      <c r="H699" s="141">
        <v>0</v>
      </c>
      <c r="I699" s="141">
        <v>0</v>
      </c>
      <c r="J699" s="141">
        <v>0</v>
      </c>
      <c r="K699" s="141">
        <v>0</v>
      </c>
      <c r="L699" s="141">
        <v>0</v>
      </c>
      <c r="M699" s="141">
        <v>0</v>
      </c>
      <c r="N699" s="141">
        <v>0</v>
      </c>
      <c r="O699" s="141">
        <v>0</v>
      </c>
      <c r="P699" s="141">
        <v>0</v>
      </c>
    </row>
    <row r="700" spans="1:16" ht="12.75">
      <c r="A700" s="141">
        <v>10</v>
      </c>
      <c r="B700" s="141">
        <v>1999</v>
      </c>
      <c r="C700" s="141" t="s">
        <v>402</v>
      </c>
      <c r="D700" s="141">
        <v>0</v>
      </c>
      <c r="E700" s="141">
        <v>0</v>
      </c>
      <c r="F700" s="141">
        <v>0</v>
      </c>
      <c r="G700" s="141">
        <v>0</v>
      </c>
      <c r="H700" s="141">
        <v>0</v>
      </c>
      <c r="I700" s="141">
        <v>0</v>
      </c>
      <c r="J700" s="141">
        <v>0</v>
      </c>
      <c r="K700" s="141">
        <v>0</v>
      </c>
      <c r="L700" s="141">
        <v>0</v>
      </c>
      <c r="M700" s="141">
        <v>0</v>
      </c>
      <c r="N700" s="141">
        <v>0</v>
      </c>
      <c r="O700" s="141">
        <v>0</v>
      </c>
      <c r="P700" s="141">
        <v>0</v>
      </c>
    </row>
    <row r="701" spans="1:16" ht="12.75">
      <c r="A701" s="141">
        <v>10</v>
      </c>
      <c r="B701" s="141">
        <v>1999</v>
      </c>
      <c r="C701" s="141" t="s">
        <v>403</v>
      </c>
      <c r="D701" s="141">
        <v>0</v>
      </c>
      <c r="E701" s="141">
        <v>0</v>
      </c>
      <c r="F701" s="141">
        <v>0</v>
      </c>
      <c r="G701" s="141">
        <v>0</v>
      </c>
      <c r="H701" s="141">
        <v>0</v>
      </c>
      <c r="I701" s="141">
        <v>0</v>
      </c>
      <c r="J701" s="141">
        <v>0</v>
      </c>
      <c r="K701" s="141">
        <v>0</v>
      </c>
      <c r="L701" s="141">
        <v>0</v>
      </c>
      <c r="M701" s="141">
        <v>0</v>
      </c>
      <c r="N701" s="141">
        <v>0</v>
      </c>
      <c r="O701" s="141">
        <v>0</v>
      </c>
      <c r="P701" s="141">
        <v>0</v>
      </c>
    </row>
    <row r="702" spans="1:16" ht="12.75">
      <c r="A702" s="141">
        <v>10</v>
      </c>
      <c r="B702" s="141">
        <v>1999</v>
      </c>
      <c r="C702" s="141" t="s">
        <v>404</v>
      </c>
      <c r="D702" s="141">
        <v>0</v>
      </c>
      <c r="E702" s="141">
        <v>0</v>
      </c>
      <c r="F702" s="141">
        <v>0</v>
      </c>
      <c r="G702" s="141">
        <v>0</v>
      </c>
      <c r="H702" s="141">
        <v>0</v>
      </c>
      <c r="I702" s="141">
        <v>0</v>
      </c>
      <c r="J702" s="141">
        <v>0</v>
      </c>
      <c r="K702" s="141">
        <v>0</v>
      </c>
      <c r="L702" s="141">
        <v>0</v>
      </c>
      <c r="M702" s="141">
        <v>0</v>
      </c>
      <c r="N702" s="141">
        <v>0</v>
      </c>
      <c r="O702" s="141">
        <v>0</v>
      </c>
      <c r="P702" s="141">
        <v>0</v>
      </c>
    </row>
    <row r="703" spans="1:16" ht="12.75">
      <c r="A703" s="141">
        <v>10</v>
      </c>
      <c r="B703" s="141">
        <v>1999</v>
      </c>
      <c r="C703" s="141" t="s">
        <v>405</v>
      </c>
      <c r="D703" s="141">
        <v>0</v>
      </c>
      <c r="E703" s="141">
        <v>0</v>
      </c>
      <c r="F703" s="141">
        <v>0</v>
      </c>
      <c r="G703" s="141">
        <v>0</v>
      </c>
      <c r="H703" s="141">
        <v>0</v>
      </c>
      <c r="I703" s="141">
        <v>0</v>
      </c>
      <c r="J703" s="141">
        <v>0</v>
      </c>
      <c r="K703" s="141">
        <v>0</v>
      </c>
      <c r="L703" s="141">
        <v>0</v>
      </c>
      <c r="M703" s="141">
        <v>0</v>
      </c>
      <c r="N703" s="141">
        <v>0</v>
      </c>
      <c r="O703" s="141">
        <v>0</v>
      </c>
      <c r="P703" s="141">
        <v>0</v>
      </c>
    </row>
    <row r="704" spans="1:16" ht="12.75">
      <c r="A704" s="141">
        <v>10</v>
      </c>
      <c r="B704" s="141">
        <v>1999</v>
      </c>
      <c r="C704" s="141" t="s">
        <v>406</v>
      </c>
      <c r="D704" s="141">
        <v>0</v>
      </c>
      <c r="E704" s="141">
        <v>0</v>
      </c>
      <c r="F704" s="141">
        <v>0</v>
      </c>
      <c r="G704" s="141">
        <v>0</v>
      </c>
      <c r="H704" s="141">
        <v>0</v>
      </c>
      <c r="I704" s="141">
        <v>0</v>
      </c>
      <c r="J704" s="141">
        <v>0</v>
      </c>
      <c r="K704" s="141">
        <v>0</v>
      </c>
      <c r="L704" s="141">
        <v>0</v>
      </c>
      <c r="M704" s="141">
        <v>0</v>
      </c>
      <c r="N704" s="141">
        <v>0</v>
      </c>
      <c r="O704" s="141">
        <v>0</v>
      </c>
      <c r="P704" s="141">
        <v>0</v>
      </c>
    </row>
    <row r="705" spans="1:16" ht="12.75">
      <c r="A705" s="141">
        <v>10</v>
      </c>
      <c r="B705" s="141">
        <v>1999</v>
      </c>
      <c r="C705" s="141" t="s">
        <v>407</v>
      </c>
      <c r="D705" s="141">
        <v>0</v>
      </c>
      <c r="E705" s="141">
        <v>0</v>
      </c>
      <c r="F705" s="141">
        <v>0</v>
      </c>
      <c r="G705" s="141">
        <v>0</v>
      </c>
      <c r="H705" s="141">
        <v>0</v>
      </c>
      <c r="I705" s="141">
        <v>0</v>
      </c>
      <c r="J705" s="141">
        <v>0</v>
      </c>
      <c r="K705" s="141">
        <v>0</v>
      </c>
      <c r="L705" s="141">
        <v>0</v>
      </c>
      <c r="M705" s="141">
        <v>0</v>
      </c>
      <c r="N705" s="141">
        <v>0</v>
      </c>
      <c r="O705" s="141">
        <v>0</v>
      </c>
      <c r="P705" s="141">
        <v>0</v>
      </c>
    </row>
    <row r="706" spans="1:16" ht="12.75">
      <c r="A706" s="141">
        <v>12</v>
      </c>
      <c r="B706" s="141">
        <v>1999</v>
      </c>
      <c r="C706" s="141" t="s">
        <v>408</v>
      </c>
      <c r="D706" s="141">
        <v>0</v>
      </c>
      <c r="E706" s="141">
        <v>0</v>
      </c>
      <c r="F706" s="141">
        <v>0</v>
      </c>
      <c r="G706" s="141">
        <v>0</v>
      </c>
      <c r="H706" s="141">
        <v>0</v>
      </c>
      <c r="I706" s="141">
        <v>0</v>
      </c>
      <c r="J706" s="141">
        <v>0</v>
      </c>
      <c r="K706" s="141">
        <v>0</v>
      </c>
      <c r="L706" s="141">
        <v>0</v>
      </c>
      <c r="M706" s="141">
        <v>0</v>
      </c>
      <c r="N706" s="141">
        <v>0</v>
      </c>
      <c r="O706" s="141">
        <v>0</v>
      </c>
      <c r="P706" s="141">
        <v>0</v>
      </c>
    </row>
    <row r="707" spans="1:16" ht="12.75">
      <c r="A707" s="141">
        <v>10</v>
      </c>
      <c r="B707" s="141">
        <v>1999</v>
      </c>
      <c r="C707" s="141" t="s">
        <v>409</v>
      </c>
      <c r="D707" s="141">
        <v>0</v>
      </c>
      <c r="E707" s="141">
        <v>0</v>
      </c>
      <c r="F707" s="141">
        <v>0</v>
      </c>
      <c r="G707" s="141">
        <v>0</v>
      </c>
      <c r="H707" s="141">
        <v>0</v>
      </c>
      <c r="I707" s="141">
        <v>0</v>
      </c>
      <c r="J707" s="141">
        <v>0</v>
      </c>
      <c r="K707" s="141">
        <v>0</v>
      </c>
      <c r="L707" s="141">
        <v>0</v>
      </c>
      <c r="M707" s="141">
        <v>0</v>
      </c>
      <c r="N707" s="141">
        <v>0</v>
      </c>
      <c r="O707" s="141">
        <v>0</v>
      </c>
      <c r="P707" s="141">
        <v>0</v>
      </c>
    </row>
    <row r="708" spans="1:16" ht="12.75">
      <c r="A708" s="141">
        <v>10</v>
      </c>
      <c r="B708" s="141">
        <v>1999</v>
      </c>
      <c r="C708" s="141" t="s">
        <v>410</v>
      </c>
      <c r="D708" s="141">
        <v>0</v>
      </c>
      <c r="E708" s="141">
        <v>0</v>
      </c>
      <c r="F708" s="141">
        <v>0</v>
      </c>
      <c r="G708" s="141">
        <v>0</v>
      </c>
      <c r="H708" s="141">
        <v>0</v>
      </c>
      <c r="I708" s="141">
        <v>0</v>
      </c>
      <c r="J708" s="141">
        <v>0</v>
      </c>
      <c r="K708" s="141">
        <v>0</v>
      </c>
      <c r="L708" s="141">
        <v>0</v>
      </c>
      <c r="M708" s="141">
        <v>0</v>
      </c>
      <c r="N708" s="141">
        <v>0</v>
      </c>
      <c r="O708" s="141">
        <v>0</v>
      </c>
      <c r="P708" s="141">
        <v>0</v>
      </c>
    </row>
    <row r="709" spans="1:16" ht="12.75">
      <c r="A709" s="141">
        <v>10</v>
      </c>
      <c r="B709" s="141">
        <v>1999</v>
      </c>
      <c r="C709" s="141" t="s">
        <v>411</v>
      </c>
      <c r="D709" s="141">
        <v>0</v>
      </c>
      <c r="E709" s="141">
        <v>0</v>
      </c>
      <c r="F709" s="141">
        <v>0</v>
      </c>
      <c r="G709" s="141">
        <v>0</v>
      </c>
      <c r="H709" s="141">
        <v>0</v>
      </c>
      <c r="I709" s="141">
        <v>0</v>
      </c>
      <c r="J709" s="141">
        <v>0</v>
      </c>
      <c r="K709" s="141">
        <v>0</v>
      </c>
      <c r="L709" s="141">
        <v>0</v>
      </c>
      <c r="M709" s="141">
        <v>0</v>
      </c>
      <c r="N709" s="141">
        <v>0</v>
      </c>
      <c r="O709" s="141">
        <v>0</v>
      </c>
      <c r="P709" s="141">
        <v>0</v>
      </c>
    </row>
    <row r="710" spans="1:16" ht="12.75">
      <c r="A710" s="141">
        <v>10</v>
      </c>
      <c r="B710" s="141">
        <v>1999</v>
      </c>
      <c r="C710" s="141" t="s">
        <v>412</v>
      </c>
      <c r="D710" s="141">
        <v>0</v>
      </c>
      <c r="E710" s="141">
        <v>0</v>
      </c>
      <c r="F710" s="141">
        <v>0</v>
      </c>
      <c r="G710" s="141">
        <v>0</v>
      </c>
      <c r="H710" s="141">
        <v>0</v>
      </c>
      <c r="I710" s="141">
        <v>0</v>
      </c>
      <c r="J710" s="141">
        <v>0</v>
      </c>
      <c r="K710" s="141">
        <v>0</v>
      </c>
      <c r="L710" s="141">
        <v>0</v>
      </c>
      <c r="M710" s="141">
        <v>0</v>
      </c>
      <c r="N710" s="141">
        <v>0</v>
      </c>
      <c r="O710" s="141">
        <v>0</v>
      </c>
      <c r="P710" s="141">
        <v>0</v>
      </c>
    </row>
    <row r="711" spans="1:16" ht="12.75">
      <c r="A711" s="141">
        <v>10</v>
      </c>
      <c r="B711" s="141">
        <v>1999</v>
      </c>
      <c r="C711" s="141" t="s">
        <v>413</v>
      </c>
      <c r="D711" s="141">
        <v>0</v>
      </c>
      <c r="E711" s="141">
        <v>0</v>
      </c>
      <c r="F711" s="141">
        <v>0</v>
      </c>
      <c r="G711" s="141">
        <v>0</v>
      </c>
      <c r="H711" s="141">
        <v>0</v>
      </c>
      <c r="I711" s="141">
        <v>0</v>
      </c>
      <c r="J711" s="141">
        <v>0</v>
      </c>
      <c r="K711" s="141">
        <v>0</v>
      </c>
      <c r="L711" s="141">
        <v>0</v>
      </c>
      <c r="M711" s="141">
        <v>0</v>
      </c>
      <c r="N711" s="141">
        <v>0</v>
      </c>
      <c r="O711" s="141">
        <v>0</v>
      </c>
      <c r="P711" s="141">
        <v>0</v>
      </c>
    </row>
    <row r="712" spans="1:16" ht="12.75">
      <c r="A712" s="141">
        <v>10</v>
      </c>
      <c r="B712" s="141">
        <v>1999</v>
      </c>
      <c r="C712" s="141" t="s">
        <v>414</v>
      </c>
      <c r="D712" s="141">
        <v>0</v>
      </c>
      <c r="E712" s="141">
        <v>0</v>
      </c>
      <c r="F712" s="141">
        <v>0</v>
      </c>
      <c r="G712" s="141">
        <v>0</v>
      </c>
      <c r="H712" s="141">
        <v>0</v>
      </c>
      <c r="I712" s="141">
        <v>0</v>
      </c>
      <c r="J712" s="141">
        <v>0</v>
      </c>
      <c r="K712" s="141">
        <v>0</v>
      </c>
      <c r="L712" s="141">
        <v>0</v>
      </c>
      <c r="M712" s="141">
        <v>0</v>
      </c>
      <c r="N712" s="141">
        <v>0</v>
      </c>
      <c r="O712" s="141">
        <v>0</v>
      </c>
      <c r="P712" s="141">
        <v>0</v>
      </c>
    </row>
    <row r="713" spans="1:16" ht="12.75">
      <c r="A713" s="141">
        <v>10</v>
      </c>
      <c r="B713" s="141">
        <v>1999</v>
      </c>
      <c r="C713" s="141" t="s">
        <v>415</v>
      </c>
      <c r="D713" s="141">
        <v>0</v>
      </c>
      <c r="E713" s="141">
        <v>0</v>
      </c>
      <c r="F713" s="141">
        <v>0</v>
      </c>
      <c r="G713" s="141">
        <v>0</v>
      </c>
      <c r="H713" s="141">
        <v>0</v>
      </c>
      <c r="I713" s="141">
        <v>0</v>
      </c>
      <c r="J713" s="141">
        <v>0</v>
      </c>
      <c r="K713" s="141">
        <v>0</v>
      </c>
      <c r="L713" s="141">
        <v>0</v>
      </c>
      <c r="M713" s="141">
        <v>0</v>
      </c>
      <c r="N713" s="141">
        <v>0</v>
      </c>
      <c r="O713" s="141">
        <v>0</v>
      </c>
      <c r="P713" s="141">
        <v>0</v>
      </c>
    </row>
    <row r="714" spans="1:16" ht="12.75">
      <c r="A714" s="141">
        <v>10</v>
      </c>
      <c r="B714" s="141">
        <v>1999</v>
      </c>
      <c r="C714" s="141" t="s">
        <v>416</v>
      </c>
      <c r="D714" s="141">
        <v>0</v>
      </c>
      <c r="E714" s="141">
        <v>0</v>
      </c>
      <c r="F714" s="141">
        <v>0</v>
      </c>
      <c r="G714" s="141">
        <v>0</v>
      </c>
      <c r="H714" s="141">
        <v>0</v>
      </c>
      <c r="I714" s="141">
        <v>0</v>
      </c>
      <c r="J714" s="141">
        <v>0</v>
      </c>
      <c r="K714" s="141">
        <v>0</v>
      </c>
      <c r="L714" s="141">
        <v>0</v>
      </c>
      <c r="M714" s="141">
        <v>0</v>
      </c>
      <c r="N714" s="141">
        <v>0</v>
      </c>
      <c r="O714" s="141">
        <v>0</v>
      </c>
      <c r="P714" s="141">
        <v>0</v>
      </c>
    </row>
    <row r="715" spans="1:16" ht="12.75">
      <c r="A715" s="141">
        <v>10</v>
      </c>
      <c r="B715" s="141">
        <v>1999</v>
      </c>
      <c r="C715" s="141" t="s">
        <v>417</v>
      </c>
      <c r="D715" s="141">
        <v>0</v>
      </c>
      <c r="E715" s="141">
        <v>0</v>
      </c>
      <c r="F715" s="141">
        <v>0</v>
      </c>
      <c r="G715" s="141">
        <v>0</v>
      </c>
      <c r="H715" s="141">
        <v>0</v>
      </c>
      <c r="I715" s="141">
        <v>0</v>
      </c>
      <c r="J715" s="141">
        <v>0</v>
      </c>
      <c r="K715" s="141">
        <v>0</v>
      </c>
      <c r="L715" s="141">
        <v>0</v>
      </c>
      <c r="M715" s="141">
        <v>0</v>
      </c>
      <c r="N715" s="141">
        <v>0</v>
      </c>
      <c r="O715" s="141">
        <v>0</v>
      </c>
      <c r="P715" s="141">
        <v>0</v>
      </c>
    </row>
    <row r="716" spans="1:16" ht="12.75">
      <c r="A716" s="141">
        <v>10</v>
      </c>
      <c r="B716" s="141">
        <v>1999</v>
      </c>
      <c r="C716" s="141" t="s">
        <v>418</v>
      </c>
      <c r="D716" s="141">
        <v>0</v>
      </c>
      <c r="E716" s="141">
        <v>0</v>
      </c>
      <c r="F716" s="141">
        <v>0</v>
      </c>
      <c r="G716" s="141">
        <v>0</v>
      </c>
      <c r="H716" s="141">
        <v>0</v>
      </c>
      <c r="I716" s="141">
        <v>0</v>
      </c>
      <c r="J716" s="141">
        <v>0</v>
      </c>
      <c r="K716" s="141">
        <v>0</v>
      </c>
      <c r="L716" s="141">
        <v>0</v>
      </c>
      <c r="M716" s="141">
        <v>0</v>
      </c>
      <c r="N716" s="141">
        <v>0</v>
      </c>
      <c r="O716" s="141">
        <v>0</v>
      </c>
      <c r="P716" s="141">
        <v>0</v>
      </c>
    </row>
    <row r="717" spans="1:16" ht="12.75">
      <c r="A717" s="141">
        <v>10</v>
      </c>
      <c r="B717" s="141">
        <v>1999</v>
      </c>
      <c r="C717" s="141" t="s">
        <v>419</v>
      </c>
      <c r="D717" s="141">
        <v>0</v>
      </c>
      <c r="E717" s="141">
        <v>0</v>
      </c>
      <c r="F717" s="141">
        <v>0</v>
      </c>
      <c r="G717" s="141">
        <v>0</v>
      </c>
      <c r="H717" s="141">
        <v>0</v>
      </c>
      <c r="I717" s="141">
        <v>0</v>
      </c>
      <c r="J717" s="141">
        <v>0</v>
      </c>
      <c r="K717" s="141">
        <v>0</v>
      </c>
      <c r="L717" s="141">
        <v>0</v>
      </c>
      <c r="M717" s="141">
        <v>0</v>
      </c>
      <c r="N717" s="141">
        <v>0</v>
      </c>
      <c r="O717" s="141">
        <v>0</v>
      </c>
      <c r="P717" s="141">
        <v>0</v>
      </c>
    </row>
    <row r="718" spans="1:16" ht="12.75">
      <c r="A718" s="141">
        <v>10</v>
      </c>
      <c r="B718" s="141">
        <v>1999</v>
      </c>
      <c r="C718" s="141" t="s">
        <v>420</v>
      </c>
      <c r="D718" s="141">
        <v>0</v>
      </c>
      <c r="E718" s="141">
        <v>0</v>
      </c>
      <c r="F718" s="141">
        <v>0</v>
      </c>
      <c r="G718" s="141">
        <v>0</v>
      </c>
      <c r="H718" s="141">
        <v>0</v>
      </c>
      <c r="I718" s="141">
        <v>0</v>
      </c>
      <c r="J718" s="141">
        <v>0</v>
      </c>
      <c r="K718" s="141">
        <v>0</v>
      </c>
      <c r="L718" s="141">
        <v>0</v>
      </c>
      <c r="M718" s="141">
        <v>0</v>
      </c>
      <c r="N718" s="141">
        <v>0</v>
      </c>
      <c r="O718" s="141">
        <v>0</v>
      </c>
      <c r="P718" s="141">
        <v>0</v>
      </c>
    </row>
    <row r="719" spans="1:16" ht="12.75">
      <c r="A719" s="141">
        <v>10</v>
      </c>
      <c r="B719" s="141">
        <v>1999</v>
      </c>
      <c r="C719" s="141" t="s">
        <v>421</v>
      </c>
      <c r="D719" s="141">
        <v>0</v>
      </c>
      <c r="E719" s="141">
        <v>0</v>
      </c>
      <c r="F719" s="141">
        <v>0</v>
      </c>
      <c r="G719" s="141">
        <v>0</v>
      </c>
      <c r="H719" s="141">
        <v>0</v>
      </c>
      <c r="I719" s="141">
        <v>0</v>
      </c>
      <c r="J719" s="141">
        <v>0</v>
      </c>
      <c r="K719" s="141">
        <v>0</v>
      </c>
      <c r="L719" s="141">
        <v>0</v>
      </c>
      <c r="M719" s="141">
        <v>0</v>
      </c>
      <c r="N719" s="141">
        <v>0</v>
      </c>
      <c r="O719" s="141">
        <v>0</v>
      </c>
      <c r="P719" s="141">
        <v>0</v>
      </c>
    </row>
    <row r="720" spans="1:16" ht="12.75">
      <c r="A720" s="141">
        <v>10</v>
      </c>
      <c r="B720" s="141">
        <v>1999</v>
      </c>
      <c r="C720" s="141" t="s">
        <v>422</v>
      </c>
      <c r="D720" s="141">
        <v>0</v>
      </c>
      <c r="E720" s="141">
        <v>0</v>
      </c>
      <c r="F720" s="141">
        <v>0</v>
      </c>
      <c r="G720" s="141">
        <v>0</v>
      </c>
      <c r="H720" s="141">
        <v>0</v>
      </c>
      <c r="I720" s="141">
        <v>0</v>
      </c>
      <c r="J720" s="141">
        <v>0</v>
      </c>
      <c r="K720" s="141">
        <v>0</v>
      </c>
      <c r="L720" s="141">
        <v>0</v>
      </c>
      <c r="M720" s="141">
        <v>0</v>
      </c>
      <c r="N720" s="141">
        <v>0</v>
      </c>
      <c r="O720" s="141">
        <v>0</v>
      </c>
      <c r="P720" s="141">
        <v>0</v>
      </c>
    </row>
    <row r="721" spans="1:16" ht="12.75">
      <c r="A721" s="141">
        <v>10</v>
      </c>
      <c r="B721" s="141">
        <v>1999</v>
      </c>
      <c r="C721" s="141" t="s">
        <v>423</v>
      </c>
      <c r="D721" s="141">
        <v>0</v>
      </c>
      <c r="E721" s="141">
        <v>0</v>
      </c>
      <c r="F721" s="141">
        <v>0</v>
      </c>
      <c r="G721" s="141">
        <v>0</v>
      </c>
      <c r="H721" s="141">
        <v>0</v>
      </c>
      <c r="I721" s="141">
        <v>0</v>
      </c>
      <c r="J721" s="141">
        <v>0</v>
      </c>
      <c r="K721" s="141">
        <v>0</v>
      </c>
      <c r="L721" s="141">
        <v>0</v>
      </c>
      <c r="M721" s="141">
        <v>0</v>
      </c>
      <c r="N721" s="141">
        <v>0</v>
      </c>
      <c r="O721" s="141">
        <v>0</v>
      </c>
      <c r="P721" s="141">
        <v>0</v>
      </c>
    </row>
    <row r="722" spans="1:16" ht="12.75">
      <c r="A722" s="141">
        <v>10</v>
      </c>
      <c r="B722" s="141">
        <v>1999</v>
      </c>
      <c r="C722" s="141" t="s">
        <v>424</v>
      </c>
      <c r="D722" s="141">
        <v>0</v>
      </c>
      <c r="E722" s="141">
        <v>0</v>
      </c>
      <c r="F722" s="141">
        <v>0</v>
      </c>
      <c r="G722" s="141">
        <v>0</v>
      </c>
      <c r="H722" s="141">
        <v>0</v>
      </c>
      <c r="I722" s="141">
        <v>0</v>
      </c>
      <c r="J722" s="141">
        <v>0</v>
      </c>
      <c r="K722" s="141">
        <v>0</v>
      </c>
      <c r="L722" s="141">
        <v>0</v>
      </c>
      <c r="M722" s="141">
        <v>0</v>
      </c>
      <c r="N722" s="141">
        <v>0</v>
      </c>
      <c r="O722" s="141">
        <v>0</v>
      </c>
      <c r="P722" s="141">
        <v>0</v>
      </c>
    </row>
    <row r="723" spans="1:16" ht="12.75">
      <c r="A723" s="141">
        <v>10</v>
      </c>
      <c r="B723" s="141">
        <v>1999</v>
      </c>
      <c r="C723" s="141" t="s">
        <v>425</v>
      </c>
      <c r="D723" s="141">
        <v>0</v>
      </c>
      <c r="E723" s="141">
        <v>0</v>
      </c>
      <c r="F723" s="141">
        <v>0</v>
      </c>
      <c r="G723" s="141">
        <v>0</v>
      </c>
      <c r="H723" s="141">
        <v>0</v>
      </c>
      <c r="I723" s="141">
        <v>0</v>
      </c>
      <c r="J723" s="141">
        <v>0</v>
      </c>
      <c r="K723" s="141">
        <v>0</v>
      </c>
      <c r="L723" s="141">
        <v>0</v>
      </c>
      <c r="M723" s="141">
        <v>0</v>
      </c>
      <c r="N723" s="141">
        <v>0</v>
      </c>
      <c r="O723" s="141">
        <v>0</v>
      </c>
      <c r="P723" s="141">
        <v>0</v>
      </c>
    </row>
    <row r="724" spans="1:16" ht="12.75">
      <c r="A724" s="141">
        <v>10</v>
      </c>
      <c r="B724" s="141">
        <v>1999</v>
      </c>
      <c r="C724" s="141" t="s">
        <v>426</v>
      </c>
      <c r="D724" s="141">
        <v>0</v>
      </c>
      <c r="E724" s="141">
        <v>0</v>
      </c>
      <c r="F724" s="141">
        <v>0</v>
      </c>
      <c r="G724" s="141">
        <v>0</v>
      </c>
      <c r="H724" s="141">
        <v>0</v>
      </c>
      <c r="I724" s="141">
        <v>0</v>
      </c>
      <c r="J724" s="141">
        <v>0</v>
      </c>
      <c r="K724" s="141">
        <v>0</v>
      </c>
      <c r="L724" s="141">
        <v>0</v>
      </c>
      <c r="M724" s="141">
        <v>0</v>
      </c>
      <c r="N724" s="141">
        <v>0</v>
      </c>
      <c r="O724" s="141">
        <v>0</v>
      </c>
      <c r="P724" s="141">
        <v>0</v>
      </c>
    </row>
    <row r="725" spans="1:16" ht="12.75">
      <c r="A725" s="141">
        <v>10</v>
      </c>
      <c r="B725" s="141">
        <v>1999</v>
      </c>
      <c r="C725" s="141" t="s">
        <v>427</v>
      </c>
      <c r="D725" s="141">
        <v>0</v>
      </c>
      <c r="E725" s="141">
        <v>0</v>
      </c>
      <c r="F725" s="141">
        <v>0</v>
      </c>
      <c r="G725" s="141">
        <v>0</v>
      </c>
      <c r="H725" s="141">
        <v>0</v>
      </c>
      <c r="I725" s="141">
        <v>0</v>
      </c>
      <c r="J725" s="141">
        <v>0</v>
      </c>
      <c r="K725" s="141">
        <v>0</v>
      </c>
      <c r="L725" s="141">
        <v>0</v>
      </c>
      <c r="M725" s="141">
        <v>0</v>
      </c>
      <c r="N725" s="141">
        <v>0</v>
      </c>
      <c r="O725" s="141">
        <v>0</v>
      </c>
      <c r="P725" s="141">
        <v>0</v>
      </c>
    </row>
    <row r="726" spans="1:16" ht="12.75">
      <c r="A726" s="141">
        <v>10</v>
      </c>
      <c r="B726" s="141">
        <v>1999</v>
      </c>
      <c r="C726" s="141" t="s">
        <v>428</v>
      </c>
      <c r="D726" s="141">
        <v>0</v>
      </c>
      <c r="E726" s="141">
        <v>0</v>
      </c>
      <c r="F726" s="141">
        <v>0</v>
      </c>
      <c r="G726" s="141">
        <v>0</v>
      </c>
      <c r="H726" s="141">
        <v>0</v>
      </c>
      <c r="I726" s="141">
        <v>0</v>
      </c>
      <c r="J726" s="141">
        <v>0</v>
      </c>
      <c r="K726" s="141">
        <v>0</v>
      </c>
      <c r="L726" s="141">
        <v>0</v>
      </c>
      <c r="M726" s="141">
        <v>0</v>
      </c>
      <c r="N726" s="141">
        <v>0</v>
      </c>
      <c r="O726" s="141">
        <v>0</v>
      </c>
      <c r="P726" s="141">
        <v>0</v>
      </c>
    </row>
    <row r="727" spans="1:16" ht="12.75">
      <c r="A727" s="141">
        <v>11</v>
      </c>
      <c r="B727" s="141">
        <v>1999</v>
      </c>
      <c r="C727" s="141" t="s">
        <v>429</v>
      </c>
      <c r="D727" s="141">
        <v>0</v>
      </c>
      <c r="E727" s="141">
        <v>0</v>
      </c>
      <c r="F727" s="141">
        <v>0</v>
      </c>
      <c r="G727" s="141">
        <v>0</v>
      </c>
      <c r="H727" s="141">
        <v>0</v>
      </c>
      <c r="I727" s="141">
        <v>0</v>
      </c>
      <c r="J727" s="141">
        <v>0</v>
      </c>
      <c r="K727" s="141">
        <v>0</v>
      </c>
      <c r="L727" s="141">
        <v>0</v>
      </c>
      <c r="M727" s="141">
        <v>0</v>
      </c>
      <c r="N727" s="141">
        <v>0</v>
      </c>
      <c r="O727" s="141">
        <v>0</v>
      </c>
      <c r="P727" s="141">
        <v>0</v>
      </c>
    </row>
    <row r="728" spans="1:16" ht="12.75">
      <c r="A728" s="141">
        <v>10</v>
      </c>
      <c r="B728" s="141">
        <v>1999</v>
      </c>
      <c r="C728" s="141" t="s">
        <v>430</v>
      </c>
      <c r="D728" s="141">
        <v>0</v>
      </c>
      <c r="E728" s="141">
        <v>0</v>
      </c>
      <c r="F728" s="141">
        <v>0</v>
      </c>
      <c r="G728" s="141">
        <v>0</v>
      </c>
      <c r="H728" s="141">
        <v>0</v>
      </c>
      <c r="I728" s="141">
        <v>0</v>
      </c>
      <c r="J728" s="141">
        <v>0</v>
      </c>
      <c r="K728" s="141">
        <v>0</v>
      </c>
      <c r="L728" s="141">
        <v>0</v>
      </c>
      <c r="M728" s="141">
        <v>0</v>
      </c>
      <c r="N728" s="141">
        <v>0</v>
      </c>
      <c r="O728" s="141">
        <v>0</v>
      </c>
      <c r="P728" s="141">
        <v>0</v>
      </c>
    </row>
    <row r="729" spans="1:16" ht="12.75">
      <c r="A729" s="141">
        <v>10</v>
      </c>
      <c r="B729" s="141">
        <v>1999</v>
      </c>
      <c r="C729" s="141" t="s">
        <v>431</v>
      </c>
      <c r="D729" s="141">
        <v>0</v>
      </c>
      <c r="E729" s="141">
        <v>0</v>
      </c>
      <c r="F729" s="141">
        <v>0</v>
      </c>
      <c r="G729" s="141">
        <v>0</v>
      </c>
      <c r="H729" s="141">
        <v>0</v>
      </c>
      <c r="I729" s="141">
        <v>0</v>
      </c>
      <c r="J729" s="141">
        <v>0</v>
      </c>
      <c r="K729" s="141">
        <v>0</v>
      </c>
      <c r="L729" s="141">
        <v>0</v>
      </c>
      <c r="M729" s="141">
        <v>0</v>
      </c>
      <c r="N729" s="141">
        <v>0</v>
      </c>
      <c r="O729" s="141">
        <v>0</v>
      </c>
      <c r="P729" s="141">
        <v>0</v>
      </c>
    </row>
    <row r="730" spans="1:16" ht="12.75">
      <c r="A730" s="141">
        <v>10</v>
      </c>
      <c r="B730" s="141">
        <v>1999</v>
      </c>
      <c r="C730" s="141" t="s">
        <v>432</v>
      </c>
      <c r="D730" s="141">
        <v>0</v>
      </c>
      <c r="E730" s="141">
        <v>0</v>
      </c>
      <c r="F730" s="141">
        <v>0</v>
      </c>
      <c r="G730" s="141">
        <v>0</v>
      </c>
      <c r="H730" s="141">
        <v>0</v>
      </c>
      <c r="I730" s="141">
        <v>0</v>
      </c>
      <c r="J730" s="141">
        <v>0</v>
      </c>
      <c r="K730" s="141">
        <v>0</v>
      </c>
      <c r="L730" s="141">
        <v>0</v>
      </c>
      <c r="M730" s="141">
        <v>0</v>
      </c>
      <c r="N730" s="141">
        <v>0</v>
      </c>
      <c r="O730" s="141">
        <v>0</v>
      </c>
      <c r="P730" s="141">
        <v>0</v>
      </c>
    </row>
    <row r="731" spans="1:16" ht="12.75">
      <c r="A731" s="141">
        <v>10</v>
      </c>
      <c r="B731" s="141">
        <v>1999</v>
      </c>
      <c r="C731" s="141" t="s">
        <v>433</v>
      </c>
      <c r="D731" s="141">
        <v>0</v>
      </c>
      <c r="E731" s="141">
        <v>0</v>
      </c>
      <c r="F731" s="141">
        <v>0</v>
      </c>
      <c r="G731" s="141">
        <v>0</v>
      </c>
      <c r="H731" s="141">
        <v>0</v>
      </c>
      <c r="I731" s="141">
        <v>0</v>
      </c>
      <c r="J731" s="141">
        <v>0</v>
      </c>
      <c r="K731" s="141">
        <v>0</v>
      </c>
      <c r="L731" s="141">
        <v>0</v>
      </c>
      <c r="M731" s="141">
        <v>0</v>
      </c>
      <c r="N731" s="141">
        <v>0</v>
      </c>
      <c r="O731" s="141">
        <v>0</v>
      </c>
      <c r="P731" s="141">
        <v>0</v>
      </c>
    </row>
    <row r="732" spans="1:16" ht="12.75">
      <c r="A732" s="141">
        <v>10</v>
      </c>
      <c r="B732" s="141">
        <v>1999</v>
      </c>
      <c r="C732" s="141" t="s">
        <v>434</v>
      </c>
      <c r="D732" s="141">
        <v>0</v>
      </c>
      <c r="E732" s="141">
        <v>0</v>
      </c>
      <c r="F732" s="141">
        <v>0</v>
      </c>
      <c r="G732" s="141">
        <v>0</v>
      </c>
      <c r="H732" s="141">
        <v>0</v>
      </c>
      <c r="I732" s="141">
        <v>0</v>
      </c>
      <c r="J732" s="141">
        <v>0</v>
      </c>
      <c r="K732" s="141">
        <v>0</v>
      </c>
      <c r="L732" s="141">
        <v>0</v>
      </c>
      <c r="M732" s="141">
        <v>0</v>
      </c>
      <c r="N732" s="141">
        <v>0</v>
      </c>
      <c r="O732" s="141">
        <v>0</v>
      </c>
      <c r="P732" s="141">
        <v>0</v>
      </c>
    </row>
    <row r="733" spans="1:16" ht="12.75">
      <c r="A733" s="141">
        <v>10</v>
      </c>
      <c r="B733" s="141">
        <v>1999</v>
      </c>
      <c r="C733" s="141" t="s">
        <v>435</v>
      </c>
      <c r="D733" s="141">
        <v>0</v>
      </c>
      <c r="E733" s="141">
        <v>0</v>
      </c>
      <c r="F733" s="141">
        <v>0</v>
      </c>
      <c r="G733" s="141">
        <v>0</v>
      </c>
      <c r="H733" s="141">
        <v>0</v>
      </c>
      <c r="I733" s="141">
        <v>0</v>
      </c>
      <c r="J733" s="141">
        <v>0</v>
      </c>
      <c r="K733" s="141">
        <v>0</v>
      </c>
      <c r="L733" s="141">
        <v>0</v>
      </c>
      <c r="M733" s="141">
        <v>0</v>
      </c>
      <c r="N733" s="141">
        <v>0</v>
      </c>
      <c r="O733" s="141">
        <v>0</v>
      </c>
      <c r="P733" s="141">
        <v>0</v>
      </c>
    </row>
    <row r="734" spans="1:16" ht="12.75">
      <c r="A734" s="141">
        <v>10</v>
      </c>
      <c r="B734" s="141">
        <v>1999</v>
      </c>
      <c r="C734" s="141" t="s">
        <v>436</v>
      </c>
      <c r="D734" s="141">
        <v>0</v>
      </c>
      <c r="E734" s="141">
        <v>0</v>
      </c>
      <c r="F734" s="141">
        <v>0</v>
      </c>
      <c r="G734" s="141">
        <v>0</v>
      </c>
      <c r="H734" s="141">
        <v>0</v>
      </c>
      <c r="I734" s="141">
        <v>0</v>
      </c>
      <c r="J734" s="141">
        <v>0</v>
      </c>
      <c r="K734" s="141">
        <v>0</v>
      </c>
      <c r="L734" s="141">
        <v>0</v>
      </c>
      <c r="M734" s="141">
        <v>0</v>
      </c>
      <c r="N734" s="141">
        <v>0</v>
      </c>
      <c r="O734" s="141">
        <v>0</v>
      </c>
      <c r="P734" s="141">
        <v>0</v>
      </c>
    </row>
    <row r="735" spans="1:16" ht="12.75">
      <c r="A735" s="141">
        <v>10</v>
      </c>
      <c r="B735" s="141">
        <v>1999</v>
      </c>
      <c r="C735" s="141" t="s">
        <v>437</v>
      </c>
      <c r="D735" s="141">
        <v>0</v>
      </c>
      <c r="E735" s="141">
        <v>0</v>
      </c>
      <c r="F735" s="141">
        <v>0</v>
      </c>
      <c r="G735" s="141">
        <v>0</v>
      </c>
      <c r="H735" s="141">
        <v>0</v>
      </c>
      <c r="I735" s="141">
        <v>0</v>
      </c>
      <c r="J735" s="141">
        <v>0</v>
      </c>
      <c r="K735" s="141">
        <v>0</v>
      </c>
      <c r="L735" s="141">
        <v>0</v>
      </c>
      <c r="M735" s="141">
        <v>0</v>
      </c>
      <c r="N735" s="141">
        <v>0</v>
      </c>
      <c r="O735" s="141">
        <v>0</v>
      </c>
      <c r="P735" s="141">
        <v>0</v>
      </c>
    </row>
    <row r="736" spans="1:16" ht="12.75">
      <c r="A736" s="141">
        <v>10</v>
      </c>
      <c r="B736" s="141">
        <v>1999</v>
      </c>
      <c r="C736" s="141" t="s">
        <v>438</v>
      </c>
      <c r="D736" s="141">
        <v>0</v>
      </c>
      <c r="E736" s="141">
        <v>0</v>
      </c>
      <c r="F736" s="141">
        <v>0</v>
      </c>
      <c r="G736" s="141">
        <v>0</v>
      </c>
      <c r="H736" s="141">
        <v>0</v>
      </c>
      <c r="I736" s="141">
        <v>0</v>
      </c>
      <c r="J736" s="141">
        <v>0</v>
      </c>
      <c r="K736" s="141">
        <v>0</v>
      </c>
      <c r="L736" s="141">
        <v>0</v>
      </c>
      <c r="M736" s="141">
        <v>0</v>
      </c>
      <c r="N736" s="141">
        <v>0</v>
      </c>
      <c r="O736" s="141">
        <v>0</v>
      </c>
      <c r="P736" s="141">
        <v>0</v>
      </c>
    </row>
    <row r="737" spans="1:16" ht="12.75">
      <c r="A737" s="141">
        <v>10</v>
      </c>
      <c r="B737" s="141">
        <v>1999</v>
      </c>
      <c r="C737" s="141" t="s">
        <v>439</v>
      </c>
      <c r="D737" s="141">
        <v>0</v>
      </c>
      <c r="E737" s="141">
        <v>0</v>
      </c>
      <c r="F737" s="141">
        <v>0</v>
      </c>
      <c r="G737" s="141">
        <v>0</v>
      </c>
      <c r="H737" s="141">
        <v>0</v>
      </c>
      <c r="I737" s="141">
        <v>0</v>
      </c>
      <c r="J737" s="141">
        <v>0</v>
      </c>
      <c r="K737" s="141">
        <v>0</v>
      </c>
      <c r="L737" s="141">
        <v>0</v>
      </c>
      <c r="M737" s="141">
        <v>0</v>
      </c>
      <c r="N737" s="141">
        <v>0</v>
      </c>
      <c r="O737" s="141">
        <v>0</v>
      </c>
      <c r="P737" s="141">
        <v>0</v>
      </c>
    </row>
    <row r="738" spans="1:16" ht="12.75">
      <c r="A738" s="141">
        <v>10</v>
      </c>
      <c r="B738" s="141">
        <v>1999</v>
      </c>
      <c r="C738" s="141" t="s">
        <v>440</v>
      </c>
      <c r="D738" s="141">
        <v>0</v>
      </c>
      <c r="E738" s="141">
        <v>0</v>
      </c>
      <c r="F738" s="141">
        <v>0</v>
      </c>
      <c r="G738" s="141">
        <v>0</v>
      </c>
      <c r="H738" s="141">
        <v>0</v>
      </c>
      <c r="I738" s="141">
        <v>0</v>
      </c>
      <c r="J738" s="141">
        <v>0</v>
      </c>
      <c r="K738" s="141">
        <v>0</v>
      </c>
      <c r="L738" s="141">
        <v>0</v>
      </c>
      <c r="M738" s="141">
        <v>0</v>
      </c>
      <c r="N738" s="141">
        <v>0</v>
      </c>
      <c r="O738" s="141">
        <v>0</v>
      </c>
      <c r="P738" s="141">
        <v>0</v>
      </c>
    </row>
    <row r="739" spans="1:16" ht="12.75">
      <c r="A739" s="141">
        <v>12</v>
      </c>
      <c r="B739" s="141">
        <v>1999</v>
      </c>
      <c r="C739" s="141" t="s">
        <v>441</v>
      </c>
      <c r="D739" s="141">
        <v>0</v>
      </c>
      <c r="E739" s="141">
        <v>0</v>
      </c>
      <c r="F739" s="141">
        <v>0</v>
      </c>
      <c r="G739" s="141">
        <v>0</v>
      </c>
      <c r="H739" s="141">
        <v>0</v>
      </c>
      <c r="I739" s="141">
        <v>0</v>
      </c>
      <c r="J739" s="141">
        <v>0</v>
      </c>
      <c r="K739" s="141">
        <v>0</v>
      </c>
      <c r="L739" s="141">
        <v>0</v>
      </c>
      <c r="M739" s="141">
        <v>0</v>
      </c>
      <c r="N739" s="141">
        <v>0</v>
      </c>
      <c r="O739" s="141">
        <v>0</v>
      </c>
      <c r="P739" s="141">
        <v>0</v>
      </c>
    </row>
    <row r="740" spans="1:16" ht="12.75">
      <c r="A740" s="141">
        <v>10</v>
      </c>
      <c r="B740" s="141">
        <v>1999</v>
      </c>
      <c r="C740" s="141" t="s">
        <v>442</v>
      </c>
      <c r="D740" s="141">
        <v>0</v>
      </c>
      <c r="E740" s="141">
        <v>0</v>
      </c>
      <c r="F740" s="141">
        <v>0</v>
      </c>
      <c r="G740" s="141">
        <v>0</v>
      </c>
      <c r="H740" s="141">
        <v>0</v>
      </c>
      <c r="I740" s="141">
        <v>0</v>
      </c>
      <c r="J740" s="141">
        <v>0</v>
      </c>
      <c r="K740" s="141">
        <v>0</v>
      </c>
      <c r="L740" s="141">
        <v>0</v>
      </c>
      <c r="M740" s="141">
        <v>0</v>
      </c>
      <c r="N740" s="141">
        <v>0</v>
      </c>
      <c r="O740" s="141">
        <v>0</v>
      </c>
      <c r="P740" s="141">
        <v>0</v>
      </c>
    </row>
    <row r="741" spans="1:16" ht="12.75">
      <c r="A741" s="141">
        <v>10</v>
      </c>
      <c r="B741" s="141">
        <v>1999</v>
      </c>
      <c r="C741" s="141" t="s">
        <v>443</v>
      </c>
      <c r="D741" s="141">
        <v>0</v>
      </c>
      <c r="E741" s="141">
        <v>0</v>
      </c>
      <c r="F741" s="141">
        <v>0</v>
      </c>
      <c r="G741" s="141">
        <v>0</v>
      </c>
      <c r="H741" s="141">
        <v>0</v>
      </c>
      <c r="I741" s="141">
        <v>0</v>
      </c>
      <c r="J741" s="141">
        <v>0</v>
      </c>
      <c r="K741" s="141">
        <v>0</v>
      </c>
      <c r="L741" s="141">
        <v>0</v>
      </c>
      <c r="M741" s="141">
        <v>0</v>
      </c>
      <c r="N741" s="141">
        <v>0</v>
      </c>
      <c r="O741" s="141">
        <v>0</v>
      </c>
      <c r="P741" s="141">
        <v>0</v>
      </c>
    </row>
    <row r="742" spans="1:16" ht="12.75">
      <c r="A742" s="141">
        <v>10</v>
      </c>
      <c r="B742" s="141">
        <v>1999</v>
      </c>
      <c r="C742" s="141" t="s">
        <v>444</v>
      </c>
      <c r="D742" s="141">
        <v>0</v>
      </c>
      <c r="E742" s="141">
        <v>0</v>
      </c>
      <c r="F742" s="141">
        <v>0</v>
      </c>
      <c r="G742" s="141">
        <v>0</v>
      </c>
      <c r="H742" s="141">
        <v>0</v>
      </c>
      <c r="I742" s="141">
        <v>0</v>
      </c>
      <c r="J742" s="141">
        <v>0</v>
      </c>
      <c r="K742" s="141">
        <v>0</v>
      </c>
      <c r="L742" s="141">
        <v>0</v>
      </c>
      <c r="M742" s="141">
        <v>0</v>
      </c>
      <c r="N742" s="141">
        <v>0</v>
      </c>
      <c r="O742" s="141">
        <v>0</v>
      </c>
      <c r="P742" s="141">
        <v>0</v>
      </c>
    </row>
    <row r="743" spans="1:16" ht="12.75">
      <c r="A743" s="141">
        <v>10</v>
      </c>
      <c r="B743" s="141">
        <v>1999</v>
      </c>
      <c r="C743" s="141" t="s">
        <v>445</v>
      </c>
      <c r="D743" s="141">
        <v>0</v>
      </c>
      <c r="E743" s="141">
        <v>0</v>
      </c>
      <c r="F743" s="141">
        <v>0</v>
      </c>
      <c r="G743" s="141">
        <v>0</v>
      </c>
      <c r="H743" s="141">
        <v>0</v>
      </c>
      <c r="I743" s="141">
        <v>0</v>
      </c>
      <c r="J743" s="141">
        <v>0</v>
      </c>
      <c r="K743" s="141">
        <v>0</v>
      </c>
      <c r="L743" s="141">
        <v>0</v>
      </c>
      <c r="M743" s="141">
        <v>0</v>
      </c>
      <c r="N743" s="141">
        <v>0</v>
      </c>
      <c r="O743" s="141">
        <v>0</v>
      </c>
      <c r="P743" s="141">
        <v>0</v>
      </c>
    </row>
    <row r="744" spans="1:16" ht="12.75">
      <c r="A744" s="141">
        <v>10</v>
      </c>
      <c r="B744" s="141">
        <v>1999</v>
      </c>
      <c r="C744" s="141" t="s">
        <v>446</v>
      </c>
      <c r="D744" s="141">
        <v>0</v>
      </c>
      <c r="E744" s="141">
        <v>0</v>
      </c>
      <c r="F744" s="141">
        <v>0</v>
      </c>
      <c r="G744" s="141">
        <v>0</v>
      </c>
      <c r="H744" s="141">
        <v>0</v>
      </c>
      <c r="I744" s="141">
        <v>0</v>
      </c>
      <c r="J744" s="141">
        <v>0</v>
      </c>
      <c r="K744" s="141">
        <v>0</v>
      </c>
      <c r="L744" s="141">
        <v>0</v>
      </c>
      <c r="M744" s="141">
        <v>0</v>
      </c>
      <c r="N744" s="141">
        <v>0</v>
      </c>
      <c r="O744" s="141">
        <v>0</v>
      </c>
      <c r="P744" s="141">
        <v>0</v>
      </c>
    </row>
    <row r="745" spans="1:16" ht="12.75">
      <c r="A745" s="141">
        <v>10</v>
      </c>
      <c r="B745" s="141">
        <v>1999</v>
      </c>
      <c r="C745" s="141" t="s">
        <v>447</v>
      </c>
      <c r="D745" s="141">
        <v>0</v>
      </c>
      <c r="E745" s="141">
        <v>0</v>
      </c>
      <c r="F745" s="141">
        <v>0</v>
      </c>
      <c r="G745" s="141">
        <v>0</v>
      </c>
      <c r="H745" s="141">
        <v>0</v>
      </c>
      <c r="I745" s="141">
        <v>0</v>
      </c>
      <c r="J745" s="141">
        <v>0</v>
      </c>
      <c r="K745" s="141">
        <v>0</v>
      </c>
      <c r="L745" s="141">
        <v>0</v>
      </c>
      <c r="M745" s="141">
        <v>0</v>
      </c>
      <c r="N745" s="141">
        <v>0</v>
      </c>
      <c r="O745" s="141">
        <v>0</v>
      </c>
      <c r="P745" s="141">
        <v>0</v>
      </c>
    </row>
    <row r="746" spans="1:16" ht="12.75">
      <c r="A746" s="141">
        <v>10</v>
      </c>
      <c r="B746" s="141">
        <v>1999</v>
      </c>
      <c r="C746" s="141" t="s">
        <v>448</v>
      </c>
      <c r="D746" s="141">
        <v>0</v>
      </c>
      <c r="E746" s="141">
        <v>0</v>
      </c>
      <c r="F746" s="141">
        <v>0</v>
      </c>
      <c r="G746" s="141">
        <v>0</v>
      </c>
      <c r="H746" s="141">
        <v>0</v>
      </c>
      <c r="I746" s="141">
        <v>0</v>
      </c>
      <c r="J746" s="141">
        <v>0</v>
      </c>
      <c r="K746" s="141">
        <v>0</v>
      </c>
      <c r="L746" s="141">
        <v>0</v>
      </c>
      <c r="M746" s="141">
        <v>0</v>
      </c>
      <c r="N746" s="141">
        <v>0</v>
      </c>
      <c r="O746" s="141">
        <v>0</v>
      </c>
      <c r="P746" s="141">
        <v>0</v>
      </c>
    </row>
    <row r="747" spans="1:16" ht="12.75">
      <c r="A747" s="141">
        <v>10</v>
      </c>
      <c r="B747" s="141">
        <v>1999</v>
      </c>
      <c r="C747" s="141" t="s">
        <v>449</v>
      </c>
      <c r="D747" s="141">
        <v>0</v>
      </c>
      <c r="E747" s="141">
        <v>0</v>
      </c>
      <c r="F747" s="141">
        <v>0</v>
      </c>
      <c r="G747" s="141">
        <v>0</v>
      </c>
      <c r="H747" s="141">
        <v>0</v>
      </c>
      <c r="I747" s="141">
        <v>0</v>
      </c>
      <c r="J747" s="141">
        <v>0</v>
      </c>
      <c r="K747" s="141">
        <v>0</v>
      </c>
      <c r="L747" s="141">
        <v>0</v>
      </c>
      <c r="M747" s="141">
        <v>0</v>
      </c>
      <c r="N747" s="141">
        <v>0</v>
      </c>
      <c r="O747" s="141">
        <v>0</v>
      </c>
      <c r="P747" s="141">
        <v>0</v>
      </c>
    </row>
    <row r="748" spans="1:16" ht="12.75">
      <c r="A748" s="141">
        <v>10</v>
      </c>
      <c r="B748" s="141">
        <v>1999</v>
      </c>
      <c r="C748" s="141" t="s">
        <v>450</v>
      </c>
      <c r="D748" s="141">
        <v>0</v>
      </c>
      <c r="E748" s="141">
        <v>0</v>
      </c>
      <c r="F748" s="141">
        <v>0</v>
      </c>
      <c r="G748" s="141">
        <v>0</v>
      </c>
      <c r="H748" s="141">
        <v>0</v>
      </c>
      <c r="I748" s="141">
        <v>0</v>
      </c>
      <c r="J748" s="141">
        <v>0</v>
      </c>
      <c r="K748" s="141">
        <v>0</v>
      </c>
      <c r="L748" s="141">
        <v>0</v>
      </c>
      <c r="M748" s="141">
        <v>0</v>
      </c>
      <c r="N748" s="141">
        <v>0</v>
      </c>
      <c r="O748" s="141">
        <v>0</v>
      </c>
      <c r="P748" s="141">
        <v>0</v>
      </c>
    </row>
    <row r="749" spans="1:16" ht="12.75">
      <c r="A749" s="141">
        <v>10</v>
      </c>
      <c r="B749" s="141">
        <v>1999</v>
      </c>
      <c r="C749" s="141" t="s">
        <v>361</v>
      </c>
      <c r="D749" s="141">
        <v>0</v>
      </c>
      <c r="E749" s="141">
        <v>0</v>
      </c>
      <c r="F749" s="141">
        <v>0</v>
      </c>
      <c r="G749" s="141">
        <v>0</v>
      </c>
      <c r="H749" s="141">
        <v>0</v>
      </c>
      <c r="I749" s="141">
        <v>0</v>
      </c>
      <c r="J749" s="141">
        <v>0</v>
      </c>
      <c r="K749" s="141">
        <v>0</v>
      </c>
      <c r="L749" s="141">
        <v>0</v>
      </c>
      <c r="M749" s="141">
        <v>0</v>
      </c>
      <c r="N749" s="141">
        <v>0</v>
      </c>
      <c r="O749" s="141">
        <v>0</v>
      </c>
      <c r="P749" s="141">
        <v>0</v>
      </c>
    </row>
    <row r="750" spans="1:16" ht="12.75">
      <c r="A750" s="141">
        <v>10</v>
      </c>
      <c r="B750" s="141">
        <v>1999</v>
      </c>
      <c r="C750" s="141" t="s">
        <v>362</v>
      </c>
      <c r="D750" s="141">
        <v>0</v>
      </c>
      <c r="E750" s="141">
        <v>0</v>
      </c>
      <c r="F750" s="141">
        <v>0</v>
      </c>
      <c r="G750" s="141">
        <v>0</v>
      </c>
      <c r="H750" s="141">
        <v>0</v>
      </c>
      <c r="I750" s="141">
        <v>0</v>
      </c>
      <c r="J750" s="141">
        <v>0</v>
      </c>
      <c r="K750" s="141">
        <v>0</v>
      </c>
      <c r="L750" s="141">
        <v>0</v>
      </c>
      <c r="M750" s="141">
        <v>0</v>
      </c>
      <c r="N750" s="141">
        <v>0</v>
      </c>
      <c r="O750" s="141">
        <v>0</v>
      </c>
      <c r="P750" s="141">
        <v>0</v>
      </c>
    </row>
    <row r="751" spans="1:16" ht="12.75">
      <c r="A751" s="141">
        <v>10</v>
      </c>
      <c r="B751" s="141">
        <v>1999</v>
      </c>
      <c r="C751" s="141" t="s">
        <v>363</v>
      </c>
      <c r="D751" s="141">
        <v>0</v>
      </c>
      <c r="E751" s="141">
        <v>0</v>
      </c>
      <c r="F751" s="141">
        <v>0</v>
      </c>
      <c r="G751" s="141">
        <v>0</v>
      </c>
      <c r="H751" s="141">
        <v>0</v>
      </c>
      <c r="I751" s="141">
        <v>0</v>
      </c>
      <c r="J751" s="141">
        <v>0</v>
      </c>
      <c r="K751" s="141">
        <v>0</v>
      </c>
      <c r="L751" s="141">
        <v>0</v>
      </c>
      <c r="M751" s="141">
        <v>0</v>
      </c>
      <c r="N751" s="141">
        <v>0</v>
      </c>
      <c r="O751" s="141">
        <v>0</v>
      </c>
      <c r="P751" s="141">
        <v>0</v>
      </c>
    </row>
    <row r="752" spans="1:16" ht="12.75">
      <c r="A752" s="141">
        <v>10</v>
      </c>
      <c r="B752" s="141">
        <v>1999</v>
      </c>
      <c r="C752" s="141" t="s">
        <v>364</v>
      </c>
      <c r="D752" s="141">
        <v>0</v>
      </c>
      <c r="E752" s="141">
        <v>0</v>
      </c>
      <c r="F752" s="141">
        <v>0</v>
      </c>
      <c r="G752" s="141">
        <v>0</v>
      </c>
      <c r="H752" s="141">
        <v>0</v>
      </c>
      <c r="I752" s="141">
        <v>0</v>
      </c>
      <c r="J752" s="141">
        <v>0</v>
      </c>
      <c r="K752" s="141">
        <v>0</v>
      </c>
      <c r="L752" s="141">
        <v>0</v>
      </c>
      <c r="M752" s="141">
        <v>0</v>
      </c>
      <c r="N752" s="141">
        <v>0</v>
      </c>
      <c r="O752" s="141">
        <v>0</v>
      </c>
      <c r="P752" s="141">
        <v>0</v>
      </c>
    </row>
    <row r="753" spans="1:16" ht="12.75">
      <c r="A753" s="141">
        <v>10</v>
      </c>
      <c r="B753" s="141">
        <v>1999</v>
      </c>
      <c r="C753" s="141" t="s">
        <v>365</v>
      </c>
      <c r="D753" s="141">
        <v>0</v>
      </c>
      <c r="E753" s="141">
        <v>0</v>
      </c>
      <c r="F753" s="141">
        <v>0</v>
      </c>
      <c r="G753" s="141">
        <v>0</v>
      </c>
      <c r="H753" s="141">
        <v>0</v>
      </c>
      <c r="I753" s="141">
        <v>0</v>
      </c>
      <c r="J753" s="141">
        <v>0</v>
      </c>
      <c r="K753" s="141">
        <v>0</v>
      </c>
      <c r="L753" s="141">
        <v>0</v>
      </c>
      <c r="M753" s="141">
        <v>0</v>
      </c>
      <c r="N753" s="141">
        <v>0</v>
      </c>
      <c r="O753" s="141">
        <v>0</v>
      </c>
      <c r="P753" s="141">
        <v>0</v>
      </c>
    </row>
    <row r="754" spans="1:16" ht="12.75">
      <c r="A754" s="141">
        <v>10</v>
      </c>
      <c r="B754" s="141">
        <v>1999</v>
      </c>
      <c r="C754" s="141" t="s">
        <v>366</v>
      </c>
      <c r="D754" s="141">
        <v>0</v>
      </c>
      <c r="E754" s="141">
        <v>0</v>
      </c>
      <c r="F754" s="141">
        <v>0</v>
      </c>
      <c r="G754" s="141">
        <v>0</v>
      </c>
      <c r="H754" s="141">
        <v>0</v>
      </c>
      <c r="I754" s="141">
        <v>0</v>
      </c>
      <c r="J754" s="141">
        <v>0</v>
      </c>
      <c r="K754" s="141">
        <v>0</v>
      </c>
      <c r="L754" s="141">
        <v>0</v>
      </c>
      <c r="M754" s="141">
        <v>0</v>
      </c>
      <c r="N754" s="141">
        <v>0</v>
      </c>
      <c r="O754" s="141">
        <v>0</v>
      </c>
      <c r="P754" s="141">
        <v>0</v>
      </c>
    </row>
    <row r="755" spans="1:16" ht="12.75">
      <c r="A755" s="141">
        <v>10</v>
      </c>
      <c r="B755" s="141">
        <v>1999</v>
      </c>
      <c r="C755" s="141" t="s">
        <v>367</v>
      </c>
      <c r="D755" s="141">
        <v>0</v>
      </c>
      <c r="E755" s="141">
        <v>0</v>
      </c>
      <c r="F755" s="141">
        <v>0</v>
      </c>
      <c r="G755" s="141">
        <v>0</v>
      </c>
      <c r="H755" s="141">
        <v>0</v>
      </c>
      <c r="I755" s="141">
        <v>0</v>
      </c>
      <c r="J755" s="141">
        <v>0</v>
      </c>
      <c r="K755" s="141">
        <v>0</v>
      </c>
      <c r="L755" s="141">
        <v>0</v>
      </c>
      <c r="M755" s="141">
        <v>0</v>
      </c>
      <c r="N755" s="141">
        <v>0</v>
      </c>
      <c r="O755" s="141">
        <v>0</v>
      </c>
      <c r="P755" s="141">
        <v>0</v>
      </c>
    </row>
    <row r="756" spans="1:16" ht="12.75">
      <c r="A756" s="141">
        <v>10</v>
      </c>
      <c r="B756" s="141">
        <v>1999</v>
      </c>
      <c r="C756" s="141" t="s">
        <v>368</v>
      </c>
      <c r="D756" s="141">
        <v>0</v>
      </c>
      <c r="E756" s="141">
        <v>0</v>
      </c>
      <c r="F756" s="141">
        <v>0</v>
      </c>
      <c r="G756" s="141">
        <v>0</v>
      </c>
      <c r="H756" s="141">
        <v>0</v>
      </c>
      <c r="I756" s="141">
        <v>0</v>
      </c>
      <c r="J756" s="141">
        <v>0</v>
      </c>
      <c r="K756" s="141">
        <v>0</v>
      </c>
      <c r="L756" s="141">
        <v>0</v>
      </c>
      <c r="M756" s="141">
        <v>0</v>
      </c>
      <c r="N756" s="141">
        <v>0</v>
      </c>
      <c r="O756" s="141">
        <v>0</v>
      </c>
      <c r="P756" s="141">
        <v>0</v>
      </c>
    </row>
    <row r="757" spans="1:16" ht="12.75">
      <c r="A757" s="141">
        <v>10</v>
      </c>
      <c r="B757" s="141">
        <v>1999</v>
      </c>
      <c r="C757" s="141" t="s">
        <v>369</v>
      </c>
      <c r="D757" s="141">
        <v>0</v>
      </c>
      <c r="E757" s="141">
        <v>0</v>
      </c>
      <c r="F757" s="141">
        <v>0</v>
      </c>
      <c r="G757" s="141">
        <v>0</v>
      </c>
      <c r="H757" s="141">
        <v>0</v>
      </c>
      <c r="I757" s="141">
        <v>0</v>
      </c>
      <c r="J757" s="141">
        <v>0</v>
      </c>
      <c r="K757" s="141">
        <v>0</v>
      </c>
      <c r="L757" s="141">
        <v>0</v>
      </c>
      <c r="M757" s="141">
        <v>0</v>
      </c>
      <c r="N757" s="141">
        <v>0</v>
      </c>
      <c r="O757" s="141">
        <v>0</v>
      </c>
      <c r="P757" s="141">
        <v>0</v>
      </c>
    </row>
    <row r="758" spans="1:16" ht="12.75">
      <c r="A758" s="141">
        <v>10</v>
      </c>
      <c r="B758" s="141">
        <v>1999</v>
      </c>
      <c r="C758" s="141" t="s">
        <v>370</v>
      </c>
      <c r="D758" s="141">
        <v>0</v>
      </c>
      <c r="E758" s="141">
        <v>0</v>
      </c>
      <c r="F758" s="141">
        <v>0</v>
      </c>
      <c r="G758" s="141">
        <v>0</v>
      </c>
      <c r="H758" s="141">
        <v>0</v>
      </c>
      <c r="I758" s="141">
        <v>0</v>
      </c>
      <c r="J758" s="141">
        <v>0</v>
      </c>
      <c r="K758" s="141">
        <v>0</v>
      </c>
      <c r="L758" s="141">
        <v>0</v>
      </c>
      <c r="M758" s="141">
        <v>0</v>
      </c>
      <c r="N758" s="141">
        <v>0</v>
      </c>
      <c r="O758" s="141">
        <v>0</v>
      </c>
      <c r="P758" s="141">
        <v>0</v>
      </c>
    </row>
    <row r="759" spans="1:16" ht="12.75">
      <c r="A759" s="141">
        <v>10</v>
      </c>
      <c r="B759" s="141">
        <v>1999</v>
      </c>
      <c r="C759" s="141" t="s">
        <v>371</v>
      </c>
      <c r="D759" s="141">
        <v>0</v>
      </c>
      <c r="E759" s="141">
        <v>0</v>
      </c>
      <c r="F759" s="141">
        <v>0</v>
      </c>
      <c r="G759" s="141">
        <v>0</v>
      </c>
      <c r="H759" s="141">
        <v>0</v>
      </c>
      <c r="I759" s="141">
        <v>0</v>
      </c>
      <c r="J759" s="141">
        <v>0</v>
      </c>
      <c r="K759" s="141">
        <v>0</v>
      </c>
      <c r="L759" s="141">
        <v>0</v>
      </c>
      <c r="M759" s="141">
        <v>0</v>
      </c>
      <c r="N759" s="141">
        <v>0</v>
      </c>
      <c r="O759" s="141">
        <v>0</v>
      </c>
      <c r="P759" s="141">
        <v>0</v>
      </c>
    </row>
    <row r="760" spans="1:16" ht="12.75">
      <c r="A760" s="141">
        <v>10</v>
      </c>
      <c r="B760" s="141">
        <v>1999</v>
      </c>
      <c r="C760" s="141" t="s">
        <v>372</v>
      </c>
      <c r="D760" s="141">
        <v>0</v>
      </c>
      <c r="E760" s="141">
        <v>0</v>
      </c>
      <c r="F760" s="141">
        <v>0</v>
      </c>
      <c r="G760" s="141">
        <v>0</v>
      </c>
      <c r="H760" s="141">
        <v>0</v>
      </c>
      <c r="I760" s="141">
        <v>0</v>
      </c>
      <c r="J760" s="141">
        <v>0</v>
      </c>
      <c r="K760" s="141">
        <v>0</v>
      </c>
      <c r="L760" s="141">
        <v>0</v>
      </c>
      <c r="M760" s="141">
        <v>0</v>
      </c>
      <c r="N760" s="141">
        <v>0</v>
      </c>
      <c r="O760" s="141">
        <v>0</v>
      </c>
      <c r="P760" s="141">
        <v>0</v>
      </c>
    </row>
    <row r="761" spans="1:16" ht="12.75">
      <c r="A761" s="141">
        <v>10</v>
      </c>
      <c r="B761" s="141">
        <v>1999</v>
      </c>
      <c r="C761" s="141" t="s">
        <v>373</v>
      </c>
      <c r="D761" s="141">
        <v>0</v>
      </c>
      <c r="E761" s="141">
        <v>0</v>
      </c>
      <c r="F761" s="141">
        <v>0</v>
      </c>
      <c r="G761" s="141">
        <v>0</v>
      </c>
      <c r="H761" s="141">
        <v>0</v>
      </c>
      <c r="I761" s="141">
        <v>0</v>
      </c>
      <c r="J761" s="141">
        <v>0</v>
      </c>
      <c r="K761" s="141">
        <v>0</v>
      </c>
      <c r="L761" s="141">
        <v>0</v>
      </c>
      <c r="M761" s="141">
        <v>0</v>
      </c>
      <c r="N761" s="141">
        <v>0</v>
      </c>
      <c r="O761" s="141">
        <v>0</v>
      </c>
      <c r="P761" s="141">
        <v>0</v>
      </c>
    </row>
    <row r="762" spans="1:16" ht="12.75">
      <c r="A762" s="141">
        <v>10</v>
      </c>
      <c r="B762" s="141">
        <v>1999</v>
      </c>
      <c r="C762" s="141" t="s">
        <v>374</v>
      </c>
      <c r="D762" s="141">
        <v>0</v>
      </c>
      <c r="E762" s="141">
        <v>0</v>
      </c>
      <c r="F762" s="141">
        <v>0</v>
      </c>
      <c r="G762" s="141">
        <v>0</v>
      </c>
      <c r="H762" s="141">
        <v>0</v>
      </c>
      <c r="I762" s="141">
        <v>0</v>
      </c>
      <c r="J762" s="141">
        <v>0</v>
      </c>
      <c r="K762" s="141">
        <v>0</v>
      </c>
      <c r="L762" s="141">
        <v>0</v>
      </c>
      <c r="M762" s="141">
        <v>0</v>
      </c>
      <c r="N762" s="141">
        <v>0</v>
      </c>
      <c r="O762" s="141">
        <v>0</v>
      </c>
      <c r="P762" s="141">
        <v>0</v>
      </c>
    </row>
    <row r="763" spans="1:16" ht="12.75">
      <c r="A763" s="141">
        <v>10</v>
      </c>
      <c r="B763" s="141">
        <v>1999</v>
      </c>
      <c r="C763" s="141" t="s">
        <v>375</v>
      </c>
      <c r="D763" s="141">
        <v>0</v>
      </c>
      <c r="E763" s="141">
        <v>0</v>
      </c>
      <c r="F763" s="141">
        <v>0</v>
      </c>
      <c r="G763" s="141">
        <v>0</v>
      </c>
      <c r="H763" s="141">
        <v>0</v>
      </c>
      <c r="I763" s="141">
        <v>0</v>
      </c>
      <c r="J763" s="141">
        <v>0</v>
      </c>
      <c r="K763" s="141">
        <v>0</v>
      </c>
      <c r="L763" s="141">
        <v>0</v>
      </c>
      <c r="M763" s="141">
        <v>0</v>
      </c>
      <c r="N763" s="141">
        <v>0</v>
      </c>
      <c r="O763" s="141">
        <v>0</v>
      </c>
      <c r="P763" s="141">
        <v>0</v>
      </c>
    </row>
    <row r="764" spans="1:16" ht="12.75">
      <c r="A764" s="141">
        <v>10</v>
      </c>
      <c r="B764" s="141">
        <v>1999</v>
      </c>
      <c r="C764" s="141" t="s">
        <v>376</v>
      </c>
      <c r="D764" s="141">
        <v>0</v>
      </c>
      <c r="E764" s="141">
        <v>0</v>
      </c>
      <c r="F764" s="141">
        <v>0</v>
      </c>
      <c r="G764" s="141">
        <v>0</v>
      </c>
      <c r="H764" s="141">
        <v>0</v>
      </c>
      <c r="I764" s="141">
        <v>0</v>
      </c>
      <c r="J764" s="141">
        <v>0</v>
      </c>
      <c r="K764" s="141">
        <v>0</v>
      </c>
      <c r="L764" s="141">
        <v>0</v>
      </c>
      <c r="M764" s="141">
        <v>0</v>
      </c>
      <c r="N764" s="141">
        <v>0</v>
      </c>
      <c r="O764" s="141">
        <v>0</v>
      </c>
      <c r="P764" s="141">
        <v>0</v>
      </c>
    </row>
    <row r="765" spans="1:16" ht="12.75">
      <c r="A765" s="141">
        <v>10</v>
      </c>
      <c r="B765" s="141">
        <v>1999</v>
      </c>
      <c r="C765" s="141" t="s">
        <v>377</v>
      </c>
      <c r="D765" s="141">
        <v>0</v>
      </c>
      <c r="E765" s="141">
        <v>0</v>
      </c>
      <c r="F765" s="141">
        <v>0</v>
      </c>
      <c r="G765" s="141">
        <v>0</v>
      </c>
      <c r="H765" s="141">
        <v>0</v>
      </c>
      <c r="I765" s="141">
        <v>0</v>
      </c>
      <c r="J765" s="141">
        <v>0</v>
      </c>
      <c r="K765" s="141">
        <v>0</v>
      </c>
      <c r="L765" s="141">
        <v>0</v>
      </c>
      <c r="M765" s="141">
        <v>0</v>
      </c>
      <c r="N765" s="141">
        <v>0</v>
      </c>
      <c r="O765" s="141">
        <v>0</v>
      </c>
      <c r="P765" s="141">
        <v>0</v>
      </c>
    </row>
    <row r="766" spans="1:16" ht="12.75">
      <c r="A766" s="141">
        <v>12</v>
      </c>
      <c r="B766" s="141">
        <v>1999</v>
      </c>
      <c r="C766" s="141" t="s">
        <v>378</v>
      </c>
      <c r="D766" s="141">
        <v>0</v>
      </c>
      <c r="E766" s="141">
        <v>0</v>
      </c>
      <c r="F766" s="141">
        <v>0</v>
      </c>
      <c r="G766" s="141">
        <v>0</v>
      </c>
      <c r="H766" s="141">
        <v>0</v>
      </c>
      <c r="I766" s="141">
        <v>0</v>
      </c>
      <c r="J766" s="141">
        <v>0</v>
      </c>
      <c r="K766" s="141">
        <v>0</v>
      </c>
      <c r="L766" s="141">
        <v>0</v>
      </c>
      <c r="M766" s="141">
        <v>0</v>
      </c>
      <c r="N766" s="141">
        <v>0</v>
      </c>
      <c r="O766" s="141">
        <v>0</v>
      </c>
      <c r="P766" s="141">
        <v>0</v>
      </c>
    </row>
    <row r="767" spans="1:16" ht="12.75">
      <c r="A767" s="141">
        <v>10</v>
      </c>
      <c r="B767" s="141">
        <v>1999</v>
      </c>
      <c r="C767" s="141" t="s">
        <v>379</v>
      </c>
      <c r="D767" s="141">
        <v>0</v>
      </c>
      <c r="E767" s="141">
        <v>0</v>
      </c>
      <c r="F767" s="141">
        <v>0</v>
      </c>
      <c r="G767" s="141">
        <v>0</v>
      </c>
      <c r="H767" s="141">
        <v>0</v>
      </c>
      <c r="I767" s="141">
        <v>0</v>
      </c>
      <c r="J767" s="141">
        <v>0</v>
      </c>
      <c r="K767" s="141">
        <v>0</v>
      </c>
      <c r="L767" s="141">
        <v>0</v>
      </c>
      <c r="M767" s="141">
        <v>0</v>
      </c>
      <c r="N767" s="141">
        <v>0</v>
      </c>
      <c r="O767" s="141">
        <v>0</v>
      </c>
      <c r="P767" s="141">
        <v>0</v>
      </c>
    </row>
    <row r="768" spans="1:16" ht="12.75">
      <c r="A768" s="141">
        <v>10</v>
      </c>
      <c r="B768" s="141">
        <v>1999</v>
      </c>
      <c r="C768" s="141" t="s">
        <v>380</v>
      </c>
      <c r="D768" s="141">
        <v>0</v>
      </c>
      <c r="E768" s="141">
        <v>0</v>
      </c>
      <c r="F768" s="141">
        <v>0</v>
      </c>
      <c r="G768" s="141">
        <v>0</v>
      </c>
      <c r="H768" s="141">
        <v>0</v>
      </c>
      <c r="I768" s="141">
        <v>0</v>
      </c>
      <c r="J768" s="141">
        <v>0</v>
      </c>
      <c r="K768" s="141">
        <v>0</v>
      </c>
      <c r="L768" s="141">
        <v>0</v>
      </c>
      <c r="M768" s="141">
        <v>0</v>
      </c>
      <c r="N768" s="141">
        <v>0</v>
      </c>
      <c r="O768" s="141">
        <v>0</v>
      </c>
      <c r="P768" s="141">
        <v>0</v>
      </c>
    </row>
    <row r="769" spans="1:16" ht="12.75">
      <c r="A769" s="141">
        <v>10</v>
      </c>
      <c r="B769" s="141">
        <v>1999</v>
      </c>
      <c r="C769" s="141" t="s">
        <v>381</v>
      </c>
      <c r="D769" s="141">
        <v>0</v>
      </c>
      <c r="E769" s="141">
        <v>0</v>
      </c>
      <c r="F769" s="141">
        <v>0</v>
      </c>
      <c r="G769" s="141">
        <v>0</v>
      </c>
      <c r="H769" s="141">
        <v>0</v>
      </c>
      <c r="I769" s="141">
        <v>0</v>
      </c>
      <c r="J769" s="141">
        <v>0</v>
      </c>
      <c r="K769" s="141">
        <v>0</v>
      </c>
      <c r="L769" s="141">
        <v>0</v>
      </c>
      <c r="M769" s="141">
        <v>0</v>
      </c>
      <c r="N769" s="141">
        <v>0</v>
      </c>
      <c r="O769" s="141">
        <v>0</v>
      </c>
      <c r="P769" s="141">
        <v>0</v>
      </c>
    </row>
    <row r="770" spans="1:16" ht="12.75">
      <c r="A770" s="141">
        <v>10</v>
      </c>
      <c r="B770" s="141">
        <v>1999</v>
      </c>
      <c r="C770" s="141" t="s">
        <v>382</v>
      </c>
      <c r="D770" s="141">
        <v>0</v>
      </c>
      <c r="E770" s="141">
        <v>0</v>
      </c>
      <c r="F770" s="141">
        <v>0</v>
      </c>
      <c r="G770" s="141">
        <v>0</v>
      </c>
      <c r="H770" s="141">
        <v>0</v>
      </c>
      <c r="I770" s="141">
        <v>0</v>
      </c>
      <c r="J770" s="141">
        <v>0</v>
      </c>
      <c r="K770" s="141">
        <v>0</v>
      </c>
      <c r="L770" s="141">
        <v>0</v>
      </c>
      <c r="M770" s="141">
        <v>0</v>
      </c>
      <c r="N770" s="141">
        <v>0</v>
      </c>
      <c r="O770" s="141">
        <v>0</v>
      </c>
      <c r="P770" s="141">
        <v>0</v>
      </c>
    </row>
    <row r="771" spans="1:16" ht="12.75">
      <c r="A771" s="141">
        <v>12</v>
      </c>
      <c r="B771" s="141">
        <v>1999</v>
      </c>
      <c r="C771" s="141" t="s">
        <v>383</v>
      </c>
      <c r="D771" s="141">
        <v>0</v>
      </c>
      <c r="E771" s="141">
        <v>0</v>
      </c>
      <c r="F771" s="141">
        <v>0</v>
      </c>
      <c r="G771" s="141">
        <v>0</v>
      </c>
      <c r="H771" s="141">
        <v>0</v>
      </c>
      <c r="I771" s="141">
        <v>0</v>
      </c>
      <c r="J771" s="141">
        <v>0</v>
      </c>
      <c r="K771" s="141">
        <v>0</v>
      </c>
      <c r="L771" s="141">
        <v>0</v>
      </c>
      <c r="M771" s="141">
        <v>0</v>
      </c>
      <c r="N771" s="141">
        <v>0</v>
      </c>
      <c r="O771" s="141">
        <v>0</v>
      </c>
      <c r="P771" s="141">
        <v>0</v>
      </c>
    </row>
    <row r="772" spans="1:16" ht="12.75">
      <c r="A772" s="141">
        <v>11</v>
      </c>
      <c r="B772" s="141">
        <v>1999</v>
      </c>
      <c r="C772" s="141" t="s">
        <v>429</v>
      </c>
      <c r="D772" s="141">
        <v>0</v>
      </c>
      <c r="E772" s="141">
        <v>0</v>
      </c>
      <c r="F772" s="141">
        <v>0</v>
      </c>
      <c r="G772" s="141">
        <v>0</v>
      </c>
      <c r="H772" s="141">
        <v>0</v>
      </c>
      <c r="I772" s="141">
        <v>0</v>
      </c>
      <c r="J772" s="141">
        <v>0</v>
      </c>
      <c r="K772" s="141">
        <v>0</v>
      </c>
      <c r="L772" s="141">
        <v>0</v>
      </c>
      <c r="M772" s="141">
        <v>0</v>
      </c>
      <c r="N772" s="141">
        <v>0</v>
      </c>
      <c r="O772" s="141">
        <v>0</v>
      </c>
      <c r="P772" s="141">
        <v>0</v>
      </c>
    </row>
    <row r="773" spans="1:16" ht="12.75">
      <c r="A773" s="141">
        <v>10</v>
      </c>
      <c r="B773" s="141">
        <v>1999</v>
      </c>
      <c r="C773" s="141" t="s">
        <v>430</v>
      </c>
      <c r="D773" s="141">
        <v>0</v>
      </c>
      <c r="E773" s="141">
        <v>0</v>
      </c>
      <c r="F773" s="141">
        <v>0</v>
      </c>
      <c r="G773" s="141">
        <v>0</v>
      </c>
      <c r="H773" s="141">
        <v>0</v>
      </c>
      <c r="I773" s="141">
        <v>0</v>
      </c>
      <c r="J773" s="141">
        <v>0</v>
      </c>
      <c r="K773" s="141">
        <v>0</v>
      </c>
      <c r="L773" s="141">
        <v>0</v>
      </c>
      <c r="M773" s="141">
        <v>0</v>
      </c>
      <c r="N773" s="141">
        <v>0</v>
      </c>
      <c r="O773" s="141">
        <v>0</v>
      </c>
      <c r="P773" s="141">
        <v>0</v>
      </c>
    </row>
    <row r="774" spans="1:16" ht="12.75">
      <c r="A774" s="141">
        <v>10</v>
      </c>
      <c r="B774" s="141">
        <v>1999</v>
      </c>
      <c r="C774" s="141" t="s">
        <v>433</v>
      </c>
      <c r="D774" s="141">
        <v>0</v>
      </c>
      <c r="E774" s="141">
        <v>0</v>
      </c>
      <c r="F774" s="141">
        <v>0</v>
      </c>
      <c r="G774" s="141">
        <v>0</v>
      </c>
      <c r="H774" s="141">
        <v>0</v>
      </c>
      <c r="I774" s="141">
        <v>0</v>
      </c>
      <c r="J774" s="141">
        <v>0</v>
      </c>
      <c r="K774" s="141">
        <v>0</v>
      </c>
      <c r="L774" s="141">
        <v>0</v>
      </c>
      <c r="M774" s="141">
        <v>0</v>
      </c>
      <c r="N774" s="141">
        <v>0</v>
      </c>
      <c r="O774" s="141">
        <v>0</v>
      </c>
      <c r="P774" s="141">
        <v>0</v>
      </c>
    </row>
    <row r="775" spans="1:16" ht="12.75">
      <c r="A775" s="141">
        <v>10</v>
      </c>
      <c r="B775" s="141">
        <v>1999</v>
      </c>
      <c r="C775" s="141" t="s">
        <v>434</v>
      </c>
      <c r="D775" s="141">
        <v>0</v>
      </c>
      <c r="E775" s="141">
        <v>0</v>
      </c>
      <c r="F775" s="141">
        <v>0</v>
      </c>
      <c r="G775" s="141">
        <v>0</v>
      </c>
      <c r="H775" s="141">
        <v>0</v>
      </c>
      <c r="I775" s="141">
        <v>0</v>
      </c>
      <c r="J775" s="141">
        <v>0</v>
      </c>
      <c r="K775" s="141">
        <v>0</v>
      </c>
      <c r="L775" s="141">
        <v>0</v>
      </c>
      <c r="M775" s="141">
        <v>0</v>
      </c>
      <c r="N775" s="141">
        <v>0</v>
      </c>
      <c r="O775" s="141">
        <v>0</v>
      </c>
      <c r="P775" s="141">
        <v>0</v>
      </c>
    </row>
    <row r="776" spans="1:16" ht="12.75">
      <c r="A776" s="141">
        <v>10</v>
      </c>
      <c r="B776" s="141">
        <v>1999</v>
      </c>
      <c r="C776" s="141" t="s">
        <v>435</v>
      </c>
      <c r="D776" s="141">
        <v>0</v>
      </c>
      <c r="E776" s="141">
        <v>0</v>
      </c>
      <c r="F776" s="141">
        <v>0</v>
      </c>
      <c r="G776" s="141">
        <v>0</v>
      </c>
      <c r="H776" s="141">
        <v>0</v>
      </c>
      <c r="I776" s="141">
        <v>0</v>
      </c>
      <c r="J776" s="141">
        <v>0</v>
      </c>
      <c r="K776" s="141">
        <v>0</v>
      </c>
      <c r="L776" s="141">
        <v>0</v>
      </c>
      <c r="M776" s="141">
        <v>0</v>
      </c>
      <c r="N776" s="141">
        <v>0</v>
      </c>
      <c r="O776" s="141">
        <v>0</v>
      </c>
      <c r="P776" s="141">
        <v>0</v>
      </c>
    </row>
    <row r="777" spans="1:16" ht="12.75">
      <c r="A777" s="141">
        <v>10</v>
      </c>
      <c r="B777" s="141">
        <v>1999</v>
      </c>
      <c r="C777" s="141" t="s">
        <v>436</v>
      </c>
      <c r="D777" s="141">
        <v>0</v>
      </c>
      <c r="E777" s="141">
        <v>0</v>
      </c>
      <c r="F777" s="141">
        <v>0</v>
      </c>
      <c r="G777" s="141">
        <v>0</v>
      </c>
      <c r="H777" s="141">
        <v>0</v>
      </c>
      <c r="I777" s="141">
        <v>0</v>
      </c>
      <c r="J777" s="141">
        <v>0</v>
      </c>
      <c r="K777" s="141">
        <v>0</v>
      </c>
      <c r="L777" s="141">
        <v>0</v>
      </c>
      <c r="M777" s="141">
        <v>0</v>
      </c>
      <c r="N777" s="141">
        <v>0</v>
      </c>
      <c r="O777" s="141">
        <v>0</v>
      </c>
      <c r="P777" s="141">
        <v>0</v>
      </c>
    </row>
    <row r="778" spans="1:16" ht="12.75">
      <c r="A778" s="141">
        <v>10</v>
      </c>
      <c r="B778" s="141">
        <v>1999</v>
      </c>
      <c r="C778" s="141" t="s">
        <v>437</v>
      </c>
      <c r="D778" s="141">
        <v>0</v>
      </c>
      <c r="E778" s="141">
        <v>0</v>
      </c>
      <c r="F778" s="141">
        <v>0</v>
      </c>
      <c r="G778" s="141">
        <v>0</v>
      </c>
      <c r="H778" s="141">
        <v>0</v>
      </c>
      <c r="I778" s="141">
        <v>0</v>
      </c>
      <c r="J778" s="141">
        <v>0</v>
      </c>
      <c r="K778" s="141">
        <v>0</v>
      </c>
      <c r="L778" s="141">
        <v>0</v>
      </c>
      <c r="M778" s="141">
        <v>0</v>
      </c>
      <c r="N778" s="141">
        <v>0</v>
      </c>
      <c r="O778" s="141">
        <v>0</v>
      </c>
      <c r="P778" s="141">
        <v>0</v>
      </c>
    </row>
    <row r="779" spans="1:16" ht="12.75">
      <c r="A779" s="141">
        <v>10</v>
      </c>
      <c r="B779" s="141">
        <v>1999</v>
      </c>
      <c r="C779" s="141" t="s">
        <v>544</v>
      </c>
      <c r="D779" s="141">
        <v>0</v>
      </c>
      <c r="E779" s="141">
        <v>0</v>
      </c>
      <c r="F779" s="141">
        <v>0</v>
      </c>
      <c r="G779" s="141">
        <v>0</v>
      </c>
      <c r="H779" s="141">
        <v>0</v>
      </c>
      <c r="I779" s="141">
        <v>0</v>
      </c>
      <c r="J779" s="141">
        <v>0</v>
      </c>
      <c r="K779" s="141">
        <v>0</v>
      </c>
      <c r="L779" s="141">
        <v>0</v>
      </c>
      <c r="M779" s="141">
        <v>0</v>
      </c>
      <c r="N779" s="141">
        <v>0</v>
      </c>
      <c r="O779" s="141">
        <v>0</v>
      </c>
      <c r="P779" s="141">
        <v>0</v>
      </c>
    </row>
    <row r="780" spans="1:16" ht="12.75">
      <c r="A780" s="141">
        <v>10</v>
      </c>
      <c r="B780" s="141">
        <v>1999</v>
      </c>
      <c r="C780" s="141" t="s">
        <v>438</v>
      </c>
      <c r="D780" s="141">
        <v>0</v>
      </c>
      <c r="E780" s="141">
        <v>0</v>
      </c>
      <c r="F780" s="141">
        <v>0</v>
      </c>
      <c r="G780" s="141">
        <v>0</v>
      </c>
      <c r="H780" s="141">
        <v>0</v>
      </c>
      <c r="I780" s="141">
        <v>0</v>
      </c>
      <c r="J780" s="141">
        <v>0</v>
      </c>
      <c r="K780" s="141">
        <v>0</v>
      </c>
      <c r="L780" s="141">
        <v>0</v>
      </c>
      <c r="M780" s="141">
        <v>0</v>
      </c>
      <c r="N780" s="141">
        <v>0</v>
      </c>
      <c r="O780" s="141">
        <v>0</v>
      </c>
      <c r="P780" s="141">
        <v>0</v>
      </c>
    </row>
    <row r="781" spans="1:16" ht="12.75">
      <c r="A781" s="141">
        <v>10</v>
      </c>
      <c r="B781" s="141">
        <v>1999</v>
      </c>
      <c r="C781" s="141" t="s">
        <v>439</v>
      </c>
      <c r="D781" s="141">
        <v>0</v>
      </c>
      <c r="E781" s="141">
        <v>0</v>
      </c>
      <c r="F781" s="141">
        <v>0</v>
      </c>
      <c r="G781" s="141">
        <v>0</v>
      </c>
      <c r="H781" s="141">
        <v>0</v>
      </c>
      <c r="I781" s="141">
        <v>0</v>
      </c>
      <c r="J781" s="141">
        <v>0</v>
      </c>
      <c r="K781" s="141">
        <v>0</v>
      </c>
      <c r="L781" s="141">
        <v>0</v>
      </c>
      <c r="M781" s="141">
        <v>0</v>
      </c>
      <c r="N781" s="141">
        <v>0</v>
      </c>
      <c r="O781" s="141">
        <v>0</v>
      </c>
      <c r="P781" s="141">
        <v>0</v>
      </c>
    </row>
    <row r="782" spans="1:16" ht="12.75">
      <c r="A782" s="141">
        <v>10</v>
      </c>
      <c r="B782" s="141">
        <v>1999</v>
      </c>
      <c r="C782" s="141" t="s">
        <v>440</v>
      </c>
      <c r="D782" s="141">
        <v>0</v>
      </c>
      <c r="E782" s="141">
        <v>0</v>
      </c>
      <c r="F782" s="141">
        <v>0</v>
      </c>
      <c r="G782" s="141">
        <v>0</v>
      </c>
      <c r="H782" s="141">
        <v>0</v>
      </c>
      <c r="I782" s="141">
        <v>0</v>
      </c>
      <c r="J782" s="141">
        <v>0</v>
      </c>
      <c r="K782" s="141">
        <v>0</v>
      </c>
      <c r="L782" s="141">
        <v>0</v>
      </c>
      <c r="M782" s="141">
        <v>0</v>
      </c>
      <c r="N782" s="141">
        <v>0</v>
      </c>
      <c r="O782" s="141">
        <v>0</v>
      </c>
      <c r="P782" s="141">
        <v>0</v>
      </c>
    </row>
    <row r="783" spans="1:16" ht="12.75">
      <c r="A783" s="141">
        <v>12</v>
      </c>
      <c r="B783" s="141">
        <v>1999</v>
      </c>
      <c r="C783" s="141" t="s">
        <v>384</v>
      </c>
      <c r="D783" s="141">
        <v>0</v>
      </c>
      <c r="E783" s="141">
        <v>0</v>
      </c>
      <c r="F783" s="141">
        <v>0</v>
      </c>
      <c r="G783" s="141">
        <v>0</v>
      </c>
      <c r="H783" s="141">
        <v>0</v>
      </c>
      <c r="I783" s="141">
        <v>0</v>
      </c>
      <c r="J783" s="141">
        <v>0</v>
      </c>
      <c r="K783" s="141">
        <v>0</v>
      </c>
      <c r="L783" s="141">
        <v>0</v>
      </c>
      <c r="M783" s="141">
        <v>0</v>
      </c>
      <c r="N783" s="141">
        <v>0</v>
      </c>
      <c r="O783" s="141">
        <v>0</v>
      </c>
      <c r="P783" s="141">
        <v>0</v>
      </c>
    </row>
    <row r="784" spans="1:16" ht="12.75">
      <c r="A784" s="141">
        <v>11</v>
      </c>
      <c r="B784" s="141">
        <v>1999</v>
      </c>
      <c r="C784" s="141" t="s">
        <v>385</v>
      </c>
      <c r="D784" s="141">
        <v>0</v>
      </c>
      <c r="E784" s="141">
        <v>0</v>
      </c>
      <c r="F784" s="141">
        <v>0</v>
      </c>
      <c r="G784" s="141">
        <v>0</v>
      </c>
      <c r="H784" s="141">
        <v>0</v>
      </c>
      <c r="I784" s="141">
        <v>0</v>
      </c>
      <c r="J784" s="141">
        <v>0</v>
      </c>
      <c r="K784" s="141">
        <v>0</v>
      </c>
      <c r="L784" s="141">
        <v>0</v>
      </c>
      <c r="M784" s="141">
        <v>0</v>
      </c>
      <c r="N784" s="141">
        <v>0</v>
      </c>
      <c r="O784" s="141">
        <v>0</v>
      </c>
      <c r="P784" s="141">
        <v>0</v>
      </c>
    </row>
    <row r="785" spans="1:16" ht="12.75">
      <c r="A785" s="141">
        <v>11</v>
      </c>
      <c r="B785" s="141">
        <v>1999</v>
      </c>
      <c r="C785" s="141" t="s">
        <v>386</v>
      </c>
      <c r="D785" s="141">
        <v>0</v>
      </c>
      <c r="E785" s="141">
        <v>0</v>
      </c>
      <c r="F785" s="141">
        <v>0</v>
      </c>
      <c r="G785" s="141">
        <v>0</v>
      </c>
      <c r="H785" s="141">
        <v>0</v>
      </c>
      <c r="I785" s="141">
        <v>0</v>
      </c>
      <c r="J785" s="141">
        <v>0</v>
      </c>
      <c r="K785" s="141">
        <v>0</v>
      </c>
      <c r="L785" s="141">
        <v>0</v>
      </c>
      <c r="M785" s="141">
        <v>0</v>
      </c>
      <c r="N785" s="141">
        <v>0</v>
      </c>
      <c r="O785" s="141">
        <v>0</v>
      </c>
      <c r="P785" s="141">
        <v>0</v>
      </c>
    </row>
    <row r="786" spans="1:16" ht="12.75">
      <c r="A786" s="141">
        <v>13</v>
      </c>
      <c r="B786" s="141">
        <v>1999</v>
      </c>
      <c r="C786" s="141" t="s">
        <v>62</v>
      </c>
      <c r="D786" s="141">
        <v>0</v>
      </c>
      <c r="E786" s="141">
        <v>0</v>
      </c>
      <c r="F786" s="141">
        <v>0</v>
      </c>
      <c r="G786" s="141">
        <v>0</v>
      </c>
      <c r="H786" s="141">
        <v>0</v>
      </c>
      <c r="I786" s="141">
        <v>0</v>
      </c>
      <c r="J786" s="141">
        <v>0</v>
      </c>
      <c r="K786" s="141">
        <v>0</v>
      </c>
      <c r="L786" s="141">
        <v>0</v>
      </c>
      <c r="M786" s="141">
        <v>0</v>
      </c>
      <c r="N786" s="141">
        <v>0</v>
      </c>
      <c r="O786" s="141">
        <v>0</v>
      </c>
      <c r="P786" s="141">
        <v>0</v>
      </c>
    </row>
  </sheetData>
  <printOptions/>
  <pageMargins left="0.4" right="0.25" top="0.3" bottom="0.5" header="0.5" footer="0.5"/>
  <pageSetup horizontalDpi="600" verticalDpi="600" orientation="landscape" scale="69"/>
  <headerFooter alignWithMargins="0">
    <oddFooter>&amp;C\footer_range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Princeton Affiliate</dc:creator>
  <cp:keywords/>
  <dc:description/>
  <cp:lastModifiedBy>Mary C. Wright</cp:lastModifiedBy>
  <dcterms:created xsi:type="dcterms:W3CDTF">2001-11-04T22:55:31Z</dcterms:created>
  <dcterms:modified xsi:type="dcterms:W3CDTF">2001-11-04T22:57:47Z</dcterms:modified>
  <cp:category/>
  <cp:version/>
  <cp:contentType/>
  <cp:contentStatus/>
</cp:coreProperties>
</file>